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30" activeTab="7"/>
  </bookViews>
  <sheets>
    <sheet name="DỰ TÍNH ĐẦU TƯ" sheetId="11" r:id="rId1"/>
    <sheet name="BC DÒNG TIỀN" sheetId="10" r:id="rId2"/>
    <sheet name="HÒA VỐN" sheetId="1" r:id="rId3"/>
    <sheet name="KQKD" sheetId="2" r:id="rId4"/>
    <sheet name="GIÁ VỐN" sheetId="3" r:id="rId5"/>
    <sheet name="ĐỊNH GIÁ" sheetId="4" r:id="rId6"/>
    <sheet name="DANH MỤC TB,DC" sheetId="5" r:id="rId7"/>
    <sheet name="TỶ LỆ DT VÀ CP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G40" i="4"/>
  <c r="G38" i="4"/>
  <c r="G37" i="4"/>
  <c r="G39" i="4" s="1"/>
  <c r="G36" i="4"/>
  <c r="G34" i="4"/>
  <c r="G33" i="4"/>
  <c r="G32" i="4"/>
  <c r="G30" i="4"/>
  <c r="G29" i="4"/>
  <c r="G28" i="4"/>
  <c r="G27" i="4"/>
  <c r="G31" i="4" s="1"/>
  <c r="G25" i="4"/>
  <c r="G24" i="4"/>
  <c r="G23" i="4"/>
  <c r="G22" i="4"/>
  <c r="G26" i="4" s="1"/>
  <c r="G20" i="4"/>
  <c r="G19" i="4"/>
  <c r="G18" i="4"/>
  <c r="G17" i="4"/>
  <c r="G21" i="4" s="1"/>
  <c r="G15" i="4"/>
  <c r="G14" i="4"/>
  <c r="G13" i="4"/>
  <c r="G16" i="4" s="1"/>
  <c r="G11" i="4"/>
  <c r="G10" i="4"/>
  <c r="G8" i="4"/>
  <c r="G7" i="4"/>
  <c r="G9" i="4" s="1"/>
  <c r="G6" i="4"/>
  <c r="G4" i="4"/>
  <c r="G3" i="4"/>
  <c r="G5" i="4" s="1"/>
  <c r="G39" i="3"/>
  <c r="G37" i="3"/>
  <c r="G38" i="3"/>
  <c r="G36" i="3"/>
  <c r="G35" i="3"/>
  <c r="G40" i="3" s="1"/>
  <c r="G33" i="3"/>
  <c r="G34" i="3"/>
  <c r="G32" i="3"/>
  <c r="G31" i="3"/>
  <c r="G30" i="3"/>
  <c r="G29" i="3"/>
  <c r="G28" i="3"/>
  <c r="G27" i="3"/>
  <c r="G26" i="3"/>
  <c r="G23" i="3"/>
  <c r="G24" i="3"/>
  <c r="G25" i="3"/>
  <c r="G22" i="3"/>
  <c r="G21" i="3"/>
  <c r="G18" i="3"/>
  <c r="G19" i="3"/>
  <c r="G20" i="3"/>
  <c r="G17" i="3"/>
  <c r="G15" i="3"/>
  <c r="G16" i="3" s="1"/>
  <c r="G14" i="3"/>
  <c r="G13" i="3"/>
  <c r="G12" i="3"/>
  <c r="G11" i="3"/>
  <c r="G10" i="3"/>
  <c r="G8" i="3"/>
  <c r="G7" i="3"/>
  <c r="G9" i="3" s="1"/>
  <c r="G6" i="3"/>
  <c r="G5" i="3"/>
  <c r="G4" i="3"/>
  <c r="G3" i="3"/>
  <c r="D10" i="2"/>
  <c r="D3" i="2"/>
  <c r="D9" i="2" s="1"/>
  <c r="D31" i="2" s="1"/>
  <c r="D37" i="1"/>
  <c r="D32" i="1"/>
  <c r="D31" i="1"/>
  <c r="D30" i="1"/>
  <c r="D29" i="1"/>
  <c r="G35" i="4" l="1"/>
  <c r="G12" i="4"/>
</calcChain>
</file>

<file path=xl/sharedStrings.xml><?xml version="1.0" encoding="utf-8"?>
<sst xmlns="http://schemas.openxmlformats.org/spreadsheetml/2006/main" count="1178" uniqueCount="362">
  <si>
    <t>BẢNG DỰ TOÁN ĐIỂM HÒA VỐN</t>
  </si>
  <si>
    <t>Stt</t>
  </si>
  <si>
    <t>Hạng mục</t>
  </si>
  <si>
    <t>Đvt</t>
  </si>
  <si>
    <t>Giá trị</t>
  </si>
  <si>
    <t>Ghi chú</t>
  </si>
  <si>
    <t>I</t>
  </si>
  <si>
    <t>Mặt bằng</t>
  </si>
  <si>
    <t>Tổng diện tích</t>
  </si>
  <si>
    <t>Tổng số chỗ ngồi</t>
  </si>
  <si>
    <t>m2 cho mỗi chỗ</t>
  </si>
  <si>
    <t>m2</t>
  </si>
  <si>
    <t>chỗ</t>
  </si>
  <si>
    <t>Thuê hợp đồng thuê mặt bằng</t>
  </si>
  <si>
    <t>Theo thiết kế mặt bằng</t>
  </si>
  <si>
    <t>Thời gian thuê mặt bằng</t>
  </si>
  <si>
    <t>tháng</t>
  </si>
  <si>
    <t>II</t>
  </si>
  <si>
    <t>Chi phí đầu tư</t>
  </si>
  <si>
    <t>đồng</t>
  </si>
  <si>
    <t>Theo dự án đầu tư</t>
  </si>
  <si>
    <t>Chi phí xây dựng quán</t>
  </si>
  <si>
    <t>Chi phí đầu tư tài sản</t>
  </si>
  <si>
    <t>Chi phí bàn ghế</t>
  </si>
  <si>
    <t>Chi phí công cụ dụng cụ</t>
  </si>
  <si>
    <t>Chi phí khác</t>
  </si>
  <si>
    <t>III</t>
  </si>
  <si>
    <t>Chi phí khấu hao hàng tháng</t>
  </si>
  <si>
    <t>Theo dự toán đầu tư</t>
  </si>
  <si>
    <t>Thời gian dự kiến khấu hao</t>
  </si>
  <si>
    <t>Theo chiến lược kinh doanh</t>
  </si>
  <si>
    <t>IV</t>
  </si>
  <si>
    <t>Phần chi phí hoạt động mỗi tháng</t>
  </si>
  <si>
    <t>Tổng lương nhân sự quán</t>
  </si>
  <si>
    <t>Theo định biên nhân sự quán</t>
  </si>
  <si>
    <t>Trợ cấp nhân viên</t>
  </si>
  <si>
    <t>Tiền thuê mặt bằng</t>
  </si>
  <si>
    <t>Theo hợp đồng thuê mặt bằng</t>
  </si>
  <si>
    <t>Dự tính</t>
  </si>
  <si>
    <t>Tiền điện</t>
  </si>
  <si>
    <t>Tiền nước</t>
  </si>
  <si>
    <t>Điện thoại và internet</t>
  </si>
  <si>
    <t>Chi phí bảo trì</t>
  </si>
  <si>
    <t>Thuế và chi phí khác</t>
  </si>
  <si>
    <t>V</t>
  </si>
  <si>
    <t>Chi phí nguyên vật liệu</t>
  </si>
  <si>
    <t>Theo chi phí hoạt động tháng</t>
  </si>
  <si>
    <t>Chi phí hoạt động tháng</t>
  </si>
  <si>
    <t>Tỷ lệ giá vốn hàng bán/chi phí</t>
  </si>
  <si>
    <t>%</t>
  </si>
  <si>
    <t>VI</t>
  </si>
  <si>
    <t>Doanh thu hòa vốn/tháng</t>
  </si>
  <si>
    <t>Doanh thu = Tổng chi phí</t>
  </si>
  <si>
    <t>Chi phí hoạt động mỗi tháng</t>
  </si>
  <si>
    <t>VII</t>
  </si>
  <si>
    <t>Dự toán hòa vốn</t>
  </si>
  <si>
    <t>Chỉ tiêu trung bình cho một khách</t>
  </si>
  <si>
    <t>Số ngày kinh doanh</t>
  </si>
  <si>
    <t>Doanh thu hòa vốn/ngày</t>
  </si>
  <si>
    <t>Lượng khách hòa vốn/ngày</t>
  </si>
  <si>
    <t>ngày</t>
  </si>
  <si>
    <t>người</t>
  </si>
  <si>
    <t>BẢNG DỰ TOÁN KẾT QUẢ KINH DOANH</t>
  </si>
  <si>
    <t>Diễn giải</t>
  </si>
  <si>
    <t>Trị giá</t>
  </si>
  <si>
    <t>Doanh thu bán hàng và cung cấp dịch vụ</t>
  </si>
  <si>
    <t>Cà phê và sinh tố</t>
  </si>
  <si>
    <t>Thức ăn</t>
  </si>
  <si>
    <t>Cà phê bột</t>
  </si>
  <si>
    <t>Khác</t>
  </si>
  <si>
    <t>Giá vốn bán hàng</t>
  </si>
  <si>
    <t>Lợi nhuận gộp bán hàng và cung cấp dịch vụ
III = I - II</t>
  </si>
  <si>
    <t>Chi phí bán hàng và quản lý
(IV = 1+2+3+4+5+6)</t>
  </si>
  <si>
    <t>Chi phí nhân viên</t>
  </si>
  <si>
    <t>Chi phí công cụ, dụng cụ, đồ dùng văn phòng</t>
  </si>
  <si>
    <t>Chi phí khấu hao</t>
  </si>
  <si>
    <t>Thuế, phí, lệ phí</t>
  </si>
  <si>
    <t>Chi phí dịch vụ mua ngoài</t>
  </si>
  <si>
    <t>Điện sinh hoạt</t>
  </si>
  <si>
    <t>Nước sinh hoạt</t>
  </si>
  <si>
    <t>Điện thoại</t>
  </si>
  <si>
    <t>Internet</t>
  </si>
  <si>
    <t>Thuê mặt bằng</t>
  </si>
  <si>
    <t>Trang trí, sửa chữa nhỏ</t>
  </si>
  <si>
    <t>Vận chuyển</t>
  </si>
  <si>
    <t>Phí ca nhạc</t>
  </si>
  <si>
    <t>Tiếp khách</t>
  </si>
  <si>
    <t>Giới thiệu sản phẩm, quảng cáo</t>
  </si>
  <si>
    <t>Công tác phí</t>
  </si>
  <si>
    <t>Hao hụt</t>
  </si>
  <si>
    <t>Chi phí giao tế</t>
  </si>
  <si>
    <t>Lợi nhuận thuần từ hoạt động kinh doanh
(V = III - IV )</t>
  </si>
  <si>
    <t>BẢNG TÍNH GIÁ VỐN HÀNG BÁN</t>
  </si>
  <si>
    <t>Thức uống</t>
  </si>
  <si>
    <t>Thành phần</t>
  </si>
  <si>
    <t>Định lượng</t>
  </si>
  <si>
    <t>Đơn giá</t>
  </si>
  <si>
    <t>Giá vốn</t>
  </si>
  <si>
    <t>Cà phê đen nóng</t>
  </si>
  <si>
    <t>Cà phê</t>
  </si>
  <si>
    <t>kg</t>
  </si>
  <si>
    <t>Đường cát</t>
  </si>
  <si>
    <t>Cà phê đen nóng Total</t>
  </si>
  <si>
    <t>Cà phê đen đá</t>
  </si>
  <si>
    <t>Đá (25k/bao)</t>
  </si>
  <si>
    <t>Cà phê đen đá Total</t>
  </si>
  <si>
    <t>Cà phê sữa nóng</t>
  </si>
  <si>
    <t>Sữa đặc</t>
  </si>
  <si>
    <t>Cà phê sữa nóng Total</t>
  </si>
  <si>
    <t>Cà phê sữa đá</t>
  </si>
  <si>
    <t>Cà phê sữa đá Total</t>
  </si>
  <si>
    <t>Sinh tố bơ</t>
  </si>
  <si>
    <t>Bơ</t>
  </si>
  <si>
    <t>Đá</t>
  </si>
  <si>
    <t>Sữa tươi</t>
  </si>
  <si>
    <t>ml</t>
  </si>
  <si>
    <t>Sinh tố bơ Total</t>
  </si>
  <si>
    <t>Sinh tố dâu</t>
  </si>
  <si>
    <t>Dâu</t>
  </si>
  <si>
    <t>Đá bào</t>
  </si>
  <si>
    <t>Sinh tố dâu Total</t>
  </si>
  <si>
    <t>Sinh tố đu đủ</t>
  </si>
  <si>
    <t>Đu đủ</t>
  </si>
  <si>
    <t>Sinh tố đu đủ Total</t>
  </si>
  <si>
    <t>Đá chanh</t>
  </si>
  <si>
    <t>Chanh</t>
  </si>
  <si>
    <t>Đường nước</t>
  </si>
  <si>
    <t>Đá chanh Total</t>
  </si>
  <si>
    <t>Nước thơm</t>
  </si>
  <si>
    <t>Thơm</t>
  </si>
  <si>
    <t>Đường</t>
  </si>
  <si>
    <t>trái</t>
  </si>
  <si>
    <t>Nước thơm Total</t>
  </si>
  <si>
    <t>Grand Total</t>
  </si>
  <si>
    <t>BẢNG ĐỊNH GIÁ BÁN SẢN PHẨM</t>
  </si>
  <si>
    <t>Giá bán</t>
  </si>
  <si>
    <t>Khu vực</t>
  </si>
  <si>
    <t>Nhóm</t>
  </si>
  <si>
    <t>Số lượng</t>
  </si>
  <si>
    <t>Bar</t>
  </si>
  <si>
    <t>dụng cụ</t>
  </si>
  <si>
    <t>Bình châm trà đá</t>
  </si>
  <si>
    <t>Cái</t>
  </si>
  <si>
    <t>Bình hoa</t>
  </si>
  <si>
    <t>Ca đánh sữa (600ml)</t>
  </si>
  <si>
    <t>Cân 2kg</t>
  </si>
  <si>
    <t>Đồ khui sữa đặc</t>
  </si>
  <si>
    <t>Đồ khui nước ngọt</t>
  </si>
  <si>
    <t>Giá để dao</t>
  </si>
  <si>
    <t>Đồ xúc đá</t>
  </si>
  <si>
    <t>Hộp để bã cà phê</t>
  </si>
  <si>
    <t>Hủ để cà phê</t>
  </si>
  <si>
    <t>Kéo</t>
  </si>
  <si>
    <t>Ống hút</t>
  </si>
  <si>
    <t>Bịch</t>
  </si>
  <si>
    <t>Shaker (350ml)</t>
  </si>
  <si>
    <t>Shaker (550ml)</t>
  </si>
  <si>
    <t>Shot đong (30 ml)</t>
  </si>
  <si>
    <t>Shot đong (60 ml)</t>
  </si>
  <si>
    <t>Tamper (dụng cụ nén cà phê)</t>
  </si>
  <si>
    <t>Thớt</t>
  </si>
  <si>
    <t>Thùng đá</t>
  </si>
  <si>
    <t xml:space="preserve">Chảo 25 cm không dính </t>
  </si>
  <si>
    <t>Bếp</t>
  </si>
  <si>
    <t>Chảo 28 cm không dính</t>
  </si>
  <si>
    <t>Dao lớn</t>
  </si>
  <si>
    <t>Dao nhỏ</t>
  </si>
  <si>
    <t>Đồ mài dao</t>
  </si>
  <si>
    <t>Vợt chiên inox</t>
  </si>
  <si>
    <t>Bình tưới cây</t>
  </si>
  <si>
    <t>Phục vụ</t>
  </si>
  <si>
    <t>Đồ lót ly</t>
  </si>
  <si>
    <t>Gạt tàn thuốc</t>
  </si>
  <si>
    <t>Hũ để khăn giấy</t>
  </si>
  <si>
    <t>Hũ tăm</t>
  </si>
  <si>
    <t>Khăn lau bàn</t>
  </si>
  <si>
    <t>Khay tròn chống trượt</t>
  </si>
  <si>
    <t>Thu ngân</t>
  </si>
  <si>
    <t>Bìa tính tiền</t>
  </si>
  <si>
    <t>Cây ghim bill</t>
  </si>
  <si>
    <t>Vệ sinh</t>
  </si>
  <si>
    <t>Cây lau kính</t>
  </si>
  <si>
    <t>Cây lau nhà</t>
  </si>
  <si>
    <t>Chổi cọ</t>
  </si>
  <si>
    <t>Chổi nhựa</t>
  </si>
  <si>
    <t>Hộp đựng khăn giấy</t>
  </si>
  <si>
    <t>Cây lau nhà bảng lớn</t>
  </si>
  <si>
    <t xml:space="preserve">Khăn lau  </t>
  </si>
  <si>
    <t>Ki hốt rác có nắp</t>
  </si>
  <si>
    <t>Thùng rác WC</t>
  </si>
  <si>
    <t>Xô để nước</t>
  </si>
  <si>
    <t>Xô rác lớn 220 ml</t>
  </si>
  <si>
    <t>Kg</t>
  </si>
  <si>
    <t>DANH MỤC CÔNG CỤ DỤNG CỤ CHUẨN BỊ CHO QUÁN</t>
  </si>
  <si>
    <t>DANH MỤC HÓA CHẤT VỆ SINH</t>
  </si>
  <si>
    <t>hóa chất</t>
  </si>
  <si>
    <t>Bột giặt</t>
  </si>
  <si>
    <t>Hóa chất rửa chén</t>
  </si>
  <si>
    <t>Nước rửa chén</t>
  </si>
  <si>
    <t>Chai</t>
  </si>
  <si>
    <t>Chai xịt phòng</t>
  </si>
  <si>
    <t>Dung dịch rửa kính</t>
  </si>
  <si>
    <t>Dung dịch tẩy rửa</t>
  </si>
  <si>
    <t>Lít</t>
  </si>
  <si>
    <t>Nước tẩy</t>
  </si>
  <si>
    <t>Vim Toilet</t>
  </si>
  <si>
    <t>Xà phòng rửa tay</t>
  </si>
  <si>
    <t>DANH MỤC THIẾT BỊ</t>
  </si>
  <si>
    <t>Bình đun siêu tốc</t>
  </si>
  <si>
    <t>Bình thủy</t>
  </si>
  <si>
    <t>Máy ép trái cây</t>
  </si>
  <si>
    <t>Máy pha cà phê</t>
  </si>
  <si>
    <t>Máy quạt</t>
  </si>
  <si>
    <t>Máy vắt trái cây</t>
  </si>
  <si>
    <t>Máy xay cà phê</t>
  </si>
  <si>
    <t>Máy xay sinh tố</t>
  </si>
  <si>
    <t>Tủ mát</t>
  </si>
  <si>
    <t>Thiết bị</t>
  </si>
  <si>
    <t>Bếp gas gia đình</t>
  </si>
  <si>
    <t>Bếp khè</t>
  </si>
  <si>
    <t>Lò viba</t>
  </si>
  <si>
    <t>Nồi cơm điện</t>
  </si>
  <si>
    <t>Tủ đông</t>
  </si>
  <si>
    <t>Máy chấm công</t>
  </si>
  <si>
    <t>Quản lý</t>
  </si>
  <si>
    <t>Camera</t>
  </si>
  <si>
    <t>Dàn âm thanh</t>
  </si>
  <si>
    <t>Máy lạnh</t>
  </si>
  <si>
    <t>Máy vi tính</t>
  </si>
  <si>
    <t>Bộ</t>
  </si>
  <si>
    <t>Máy in</t>
  </si>
  <si>
    <t>Máy soi tiền giả</t>
  </si>
  <si>
    <t>Máy tính</t>
  </si>
  <si>
    <t>DANH MỤC THỰC PHẨM</t>
  </si>
  <si>
    <t>Đường gói</t>
  </si>
  <si>
    <t>Gói</t>
  </si>
  <si>
    <t>Đường ký</t>
  </si>
  <si>
    <t>Hộp</t>
  </si>
  <si>
    <t>Nước suối</t>
  </si>
  <si>
    <t>Kem</t>
  </si>
  <si>
    <t>Kem tươi</t>
  </si>
  <si>
    <t>Trái cây</t>
  </si>
  <si>
    <t>Trà khô</t>
  </si>
  <si>
    <t>Trà Lipton</t>
  </si>
  <si>
    <t>Muối</t>
  </si>
  <si>
    <t>Thực phẩm</t>
  </si>
  <si>
    <t>DANH MỤC VẬT DỤNG</t>
  </si>
  <si>
    <t>Vật dụng</t>
  </si>
  <si>
    <t>Bảng hiệu</t>
  </si>
  <si>
    <t>Bao tay cao su</t>
  </si>
  <si>
    <t>Bao xốp để ly</t>
  </si>
  <si>
    <t>Bình trà</t>
  </si>
  <si>
    <t>Bình trà đá</t>
  </si>
  <si>
    <t>Bộ tách Cappuccino 210 ml</t>
  </si>
  <si>
    <t>Bộ tách đĩa trà nóng 200 ml</t>
  </si>
  <si>
    <t>Cây khuấy</t>
  </si>
  <si>
    <t>Cây</t>
  </si>
  <si>
    <t>Cây rửa ly</t>
  </si>
  <si>
    <t>DĐồ chùi rửa ly</t>
  </si>
  <si>
    <t>Hộp để sữa đặc</t>
  </si>
  <si>
    <t xml:space="preserve">Cái </t>
  </si>
  <si>
    <t>Hũ để nước đường</t>
  </si>
  <si>
    <t>Jug để sữa tươi</t>
  </si>
  <si>
    <t>Kệ để ly 3 tầng</t>
  </si>
  <si>
    <t>Khăn lau ly</t>
  </si>
  <si>
    <t>Khăn lót ly</t>
  </si>
  <si>
    <t>Logo</t>
  </si>
  <si>
    <t>Ly cà phê đá</t>
  </si>
  <si>
    <t>Ly giấy mang đi</t>
  </si>
  <si>
    <t>Ly kem</t>
  </si>
  <si>
    <t>Ly nước ép trái cây</t>
  </si>
  <si>
    <t>Ly sinh tố</t>
  </si>
  <si>
    <t>Ly trà đá</t>
  </si>
  <si>
    <t>Màng lọc Plastic</t>
  </si>
  <si>
    <t>Cuộn</t>
  </si>
  <si>
    <t>Miếng chùi ly</t>
  </si>
  <si>
    <t>Muỗng cà phê dài</t>
  </si>
  <si>
    <t>Muỗng cà phê nhỏ</t>
  </si>
  <si>
    <t>Muỗng nĩa nhựa</t>
  </si>
  <si>
    <t>Muỗng sinh tố</t>
  </si>
  <si>
    <t>Phin cà phê</t>
  </si>
  <si>
    <t>Phin cà phê 50gr</t>
  </si>
  <si>
    <t>Tách cà phê</t>
  </si>
  <si>
    <t>Thùng rác đạp chân</t>
  </si>
  <si>
    <t>Chén cơm, đĩa lót</t>
  </si>
  <si>
    <t>Chén muối tiêu</t>
  </si>
  <si>
    <t>Chén nước tương</t>
  </si>
  <si>
    <t>Dao muỗng nĩa inox</t>
  </si>
  <si>
    <t>Đĩa lớn</t>
  </si>
  <si>
    <t>Đĩa trung</t>
  </si>
  <si>
    <t>Đũa</t>
  </si>
  <si>
    <t>Hộp để thức ăn</t>
  </si>
  <si>
    <t>Thùng rác</t>
  </si>
  <si>
    <t>Bàn ghế</t>
  </si>
  <si>
    <t>Bàn thờ ông địa</t>
  </si>
  <si>
    <t>Bảng Reserve</t>
  </si>
  <si>
    <t>Bảng tên nhân viên</t>
  </si>
  <si>
    <t>Cây cảnh</t>
  </si>
  <si>
    <t>Chậu</t>
  </si>
  <si>
    <t>Đồng phục bảo vệ</t>
  </si>
  <si>
    <t>Đồng phục bếp</t>
  </si>
  <si>
    <t>Đồng phục nhân viên</t>
  </si>
  <si>
    <t>Kệ báo</t>
  </si>
  <si>
    <t>Rèm cửa</t>
  </si>
  <si>
    <t>Tranh ảnh</t>
  </si>
  <si>
    <t>Tủ nhân viên</t>
  </si>
  <si>
    <t>Vật phẩm trưng bài</t>
  </si>
  <si>
    <t>Captian order</t>
  </si>
  <si>
    <t>Cuốn</t>
  </si>
  <si>
    <t>Hủ gia vị</t>
  </si>
  <si>
    <t>Menu</t>
  </si>
  <si>
    <t>Quẹt gas</t>
  </si>
  <si>
    <t>Bàn ghế làm việc</t>
  </si>
  <si>
    <t>Bàn làm việc</t>
  </si>
  <si>
    <t>File để hồ sơ</t>
  </si>
  <si>
    <t xml:space="preserve">Két sắt để tiền </t>
  </si>
  <si>
    <t>Sổ lớn</t>
  </si>
  <si>
    <t>Tủ thuốc y tế</t>
  </si>
  <si>
    <t>Văn phòng phẩm</t>
  </si>
  <si>
    <t>Sổ tay</t>
  </si>
  <si>
    <t>Viết, kéo, kim bấm, bút xóa</t>
  </si>
  <si>
    <t>Bình xịt xà bông tự động</t>
  </si>
  <si>
    <t>Giấy vệ sinh cuộn lớn</t>
  </si>
  <si>
    <t>Thảm nhựa</t>
  </si>
  <si>
    <t>Túi rác (L)</t>
  </si>
  <si>
    <t>Túi rác (M)</t>
  </si>
  <si>
    <t>Túi rác kg</t>
  </si>
  <si>
    <t>Lợi nhuận</t>
  </si>
  <si>
    <t>Tổng chi phí chung</t>
  </si>
  <si>
    <t>Khấu hao</t>
  </si>
  <si>
    <t>Marketing</t>
  </si>
  <si>
    <t>Lương và phúc lợi</t>
  </si>
  <si>
    <t>Điện nước</t>
  </si>
  <si>
    <t>Chi phí quản lý</t>
  </si>
  <si>
    <t>Giá vốn bán (COGS)</t>
  </si>
  <si>
    <t>Doanh thu</t>
  </si>
  <si>
    <t>ĐVT</t>
  </si>
  <si>
    <t>TỶ LỆ DOANH THU VÀ CHI PHÍ TRONG KINH DOANH ĂN UỐNG</t>
  </si>
  <si>
    <t>Tiền mặt tồn quỹ</t>
  </si>
  <si>
    <t>Chi phí marketing</t>
  </si>
  <si>
    <t>Chi phí thuê mặt bằng</t>
  </si>
  <si>
    <t>Lương và phụ phí lương</t>
  </si>
  <si>
    <t>Nguyên vật liệu</t>
  </si>
  <si>
    <t>Tổng chi tiền mặt</t>
  </si>
  <si>
    <t>Các khoản vay</t>
  </si>
  <si>
    <t>Thu lãi suất</t>
  </si>
  <si>
    <t>Tiền thu từ các khoản phải thu</t>
  </si>
  <si>
    <t>Doanh thu bán hàng</t>
  </si>
  <si>
    <t>Tổng thu tiền mặt</t>
  </si>
  <si>
    <t>Lợi nhuận kinh doanh tháng trước</t>
  </si>
  <si>
    <t>Tiền mặt đầu kỳ</t>
  </si>
  <si>
    <t>Số dư cuối kỳ</t>
  </si>
  <si>
    <t>Chi trong kỳ</t>
  </si>
  <si>
    <t>Thu trong kỳ</t>
  </si>
  <si>
    <t>Tháng …/202…</t>
  </si>
  <si>
    <t>BÁO CÁO DÒNG TIỀN MẶT</t>
  </si>
  <si>
    <t>5.000.000</t>
  </si>
  <si>
    <t>10.000.000</t>
  </si>
  <si>
    <t>31.000.000</t>
  </si>
  <si>
    <t>Phần đầu tư</t>
  </si>
  <si>
    <t>Thời gian thuê MB</t>
  </si>
  <si>
    <t>Diện tích mỗi chỗ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</si>
</sst>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0" fillId="0" borderId="1" xfId="1" applyNumberFormat="1" applyFont="1" applyFill="1" applyBorder="1"/>
    <xf numFmtId="164" fontId="2" fillId="0" borderId="0" xfId="1" applyNumberFormat="1" applyFont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164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Font="1" applyBorder="1"/>
    <xf numFmtId="164" fontId="0" fillId="4" borderId="1" xfId="1" applyNumberFormat="1" applyFont="1" applyFill="1" applyBorder="1"/>
    <xf numFmtId="164" fontId="2" fillId="4" borderId="1" xfId="1" applyNumberFormat="1" applyFont="1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A3" sqref="A3"/>
    </sheetView>
  </sheetViews>
  <sheetFormatPr defaultRowHeight="15" x14ac:dyDescent="0.25"/>
  <cols>
    <col min="2" max="2" width="21.7109375" bestFit="1" customWidth="1"/>
    <col min="3" max="3" width="6" bestFit="1" customWidth="1"/>
    <col min="4" max="4" width="10.140625" bestFit="1" customWidth="1"/>
    <col min="5" max="5" width="28" bestFit="1" customWidth="1"/>
  </cols>
  <sheetData>
    <row r="1" spans="1:5" ht="18.75" x14ac:dyDescent="0.3">
      <c r="A1" s="42" t="s">
        <v>0</v>
      </c>
      <c r="B1" s="43"/>
      <c r="C1" s="43"/>
      <c r="D1" s="43"/>
      <c r="E1" s="44"/>
    </row>
    <row r="2" spans="1:5" s="56" customFormat="1" ht="15.75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</row>
    <row r="3" spans="1:5" x14ac:dyDescent="0.25">
      <c r="A3" s="38" t="s">
        <v>6</v>
      </c>
      <c r="B3" s="4" t="s">
        <v>7</v>
      </c>
      <c r="C3" s="4" t="s">
        <v>11</v>
      </c>
      <c r="D3" s="4"/>
      <c r="E3" s="4"/>
    </row>
    <row r="4" spans="1:5" x14ac:dyDescent="0.25">
      <c r="A4" s="5">
        <v>1</v>
      </c>
      <c r="B4" s="5" t="s">
        <v>8</v>
      </c>
      <c r="C4" s="5" t="s">
        <v>12</v>
      </c>
      <c r="D4" s="5">
        <v>20</v>
      </c>
      <c r="E4" s="5" t="s">
        <v>37</v>
      </c>
    </row>
    <row r="5" spans="1:5" x14ac:dyDescent="0.25">
      <c r="A5" s="5">
        <v>2</v>
      </c>
      <c r="B5" s="5" t="s">
        <v>9</v>
      </c>
      <c r="C5" s="5" t="s">
        <v>12</v>
      </c>
      <c r="D5" s="5"/>
      <c r="E5" s="5" t="s">
        <v>14</v>
      </c>
    </row>
    <row r="6" spans="1:5" x14ac:dyDescent="0.25">
      <c r="A6" s="5">
        <v>3</v>
      </c>
      <c r="B6" s="5" t="s">
        <v>361</v>
      </c>
      <c r="C6" s="5" t="s">
        <v>11</v>
      </c>
      <c r="D6" s="5"/>
      <c r="E6" s="5"/>
    </row>
    <row r="7" spans="1:5" x14ac:dyDescent="0.25">
      <c r="A7" s="5">
        <v>4</v>
      </c>
      <c r="B7" s="5" t="s">
        <v>360</v>
      </c>
      <c r="C7" s="5" t="s">
        <v>16</v>
      </c>
      <c r="D7" s="5"/>
      <c r="E7" s="5" t="s">
        <v>37</v>
      </c>
    </row>
    <row r="8" spans="1:5" x14ac:dyDescent="0.25">
      <c r="A8" s="38" t="s">
        <v>17</v>
      </c>
      <c r="B8" s="4" t="s">
        <v>359</v>
      </c>
      <c r="C8" s="4" t="s">
        <v>19</v>
      </c>
      <c r="D8" s="4" t="s">
        <v>358</v>
      </c>
      <c r="E8" s="4" t="s">
        <v>28</v>
      </c>
    </row>
    <row r="9" spans="1:5" x14ac:dyDescent="0.25">
      <c r="A9" s="5">
        <v>1</v>
      </c>
      <c r="B9" s="5" t="s">
        <v>21</v>
      </c>
      <c r="C9" s="5"/>
      <c r="D9" s="5" t="s">
        <v>357</v>
      </c>
      <c r="E9" s="5"/>
    </row>
    <row r="10" spans="1:5" x14ac:dyDescent="0.25">
      <c r="A10" s="5">
        <v>2</v>
      </c>
      <c r="B10" s="5" t="s">
        <v>22</v>
      </c>
      <c r="C10" s="5"/>
      <c r="D10" s="5" t="s">
        <v>356</v>
      </c>
      <c r="E10" s="5"/>
    </row>
    <row r="11" spans="1:5" x14ac:dyDescent="0.25">
      <c r="A11" s="5">
        <v>3</v>
      </c>
      <c r="B11" s="5" t="s">
        <v>23</v>
      </c>
      <c r="C11" s="5"/>
      <c r="D11" s="5" t="s">
        <v>357</v>
      </c>
      <c r="E11" s="5"/>
    </row>
    <row r="12" spans="1:5" x14ac:dyDescent="0.25">
      <c r="A12" s="5">
        <v>4</v>
      </c>
      <c r="B12" s="5" t="s">
        <v>24</v>
      </c>
      <c r="C12" s="5"/>
      <c r="D12" s="5" t="s">
        <v>356</v>
      </c>
      <c r="E12" s="5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7"/>
  <sheetViews>
    <sheetView workbookViewId="0">
      <selection activeCell="B36" sqref="B36"/>
    </sheetView>
  </sheetViews>
  <sheetFormatPr defaultRowHeight="15" x14ac:dyDescent="0.25"/>
  <cols>
    <col min="1" max="1" width="13.5703125" customWidth="1"/>
    <col min="2" max="2" width="23" style="15" customWidth="1"/>
    <col min="3" max="3" width="6" bestFit="1" customWidth="1"/>
    <col min="4" max="4" width="15.42578125" bestFit="1" customWidth="1"/>
    <col min="5" max="5" width="14.85546875" bestFit="1" customWidth="1"/>
    <col min="6" max="6" width="16.28515625" bestFit="1" customWidth="1"/>
    <col min="7" max="8" width="13.5703125" customWidth="1"/>
  </cols>
  <sheetData>
    <row r="1" spans="1:7" ht="18.75" x14ac:dyDescent="0.3">
      <c r="A1" s="55" t="s">
        <v>355</v>
      </c>
      <c r="B1" s="55"/>
      <c r="C1" s="55"/>
      <c r="D1" s="55"/>
      <c r="E1" s="55"/>
      <c r="F1" s="55"/>
      <c r="G1" s="55"/>
    </row>
    <row r="2" spans="1:7" x14ac:dyDescent="0.25">
      <c r="A2" s="54" t="s">
        <v>354</v>
      </c>
      <c r="B2" s="54"/>
      <c r="C2" s="54"/>
      <c r="D2" s="54"/>
      <c r="E2" s="54"/>
      <c r="F2" s="54"/>
      <c r="G2" s="54"/>
    </row>
    <row r="3" spans="1:7" s="53" customFormat="1" ht="18.75" x14ac:dyDescent="0.3">
      <c r="A3" s="37" t="s">
        <v>1</v>
      </c>
      <c r="B3" s="36" t="s">
        <v>2</v>
      </c>
      <c r="C3" s="37" t="s">
        <v>3</v>
      </c>
      <c r="D3" s="37" t="s">
        <v>353</v>
      </c>
      <c r="E3" s="37" t="s">
        <v>352</v>
      </c>
      <c r="F3" s="37" t="s">
        <v>351</v>
      </c>
      <c r="G3" s="37" t="s">
        <v>5</v>
      </c>
    </row>
    <row r="4" spans="1:7" ht="15.75" x14ac:dyDescent="0.25">
      <c r="A4" s="28" t="s">
        <v>6</v>
      </c>
      <c r="B4" s="51" t="s">
        <v>350</v>
      </c>
      <c r="C4" s="3" t="s">
        <v>19</v>
      </c>
      <c r="D4" s="3"/>
      <c r="E4" s="3"/>
      <c r="F4" s="3"/>
      <c r="G4" s="3"/>
    </row>
    <row r="5" spans="1:7" x14ac:dyDescent="0.25">
      <c r="A5" s="52">
        <v>1</v>
      </c>
      <c r="B5" s="20" t="s">
        <v>338</v>
      </c>
      <c r="C5" s="5" t="s">
        <v>19</v>
      </c>
      <c r="D5" s="5"/>
      <c r="E5" s="5"/>
      <c r="F5" s="5"/>
      <c r="G5" s="5"/>
    </row>
    <row r="6" spans="1:7" ht="30" x14ac:dyDescent="0.25">
      <c r="A6" s="52">
        <v>2</v>
      </c>
      <c r="B6" s="20" t="s">
        <v>349</v>
      </c>
      <c r="C6" s="5" t="s">
        <v>19</v>
      </c>
      <c r="D6" s="5"/>
      <c r="E6" s="5"/>
      <c r="F6" s="5"/>
      <c r="G6" s="5"/>
    </row>
    <row r="7" spans="1:7" ht="15.75" x14ac:dyDescent="0.25">
      <c r="A7" s="28" t="s">
        <v>17</v>
      </c>
      <c r="B7" s="51" t="s">
        <v>348</v>
      </c>
      <c r="C7" s="3" t="s">
        <v>19</v>
      </c>
      <c r="D7" s="3"/>
      <c r="E7" s="3"/>
      <c r="F7" s="3"/>
      <c r="G7" s="3"/>
    </row>
    <row r="8" spans="1:7" x14ac:dyDescent="0.25">
      <c r="A8" s="52">
        <v>1</v>
      </c>
      <c r="B8" s="20" t="s">
        <v>347</v>
      </c>
      <c r="C8" s="5" t="s">
        <v>19</v>
      </c>
      <c r="D8" s="5"/>
      <c r="E8" s="5"/>
      <c r="F8" s="5"/>
      <c r="G8" s="5"/>
    </row>
    <row r="9" spans="1:7" ht="30" x14ac:dyDescent="0.25">
      <c r="A9" s="50">
        <v>2</v>
      </c>
      <c r="B9" s="20" t="s">
        <v>346</v>
      </c>
      <c r="C9" s="5" t="s">
        <v>19</v>
      </c>
      <c r="D9" s="5"/>
      <c r="E9" s="5"/>
      <c r="F9" s="5"/>
      <c r="G9" s="5"/>
    </row>
    <row r="10" spans="1:7" x14ac:dyDescent="0.25">
      <c r="A10" s="50">
        <v>3</v>
      </c>
      <c r="B10" s="20" t="s">
        <v>345</v>
      </c>
      <c r="C10" s="5" t="s">
        <v>19</v>
      </c>
      <c r="D10" s="5"/>
      <c r="E10" s="5"/>
      <c r="F10" s="5"/>
      <c r="G10" s="5"/>
    </row>
    <row r="11" spans="1:7" x14ac:dyDescent="0.25">
      <c r="A11" s="50">
        <v>4</v>
      </c>
      <c r="B11" s="20" t="s">
        <v>344</v>
      </c>
      <c r="C11" s="5" t="s">
        <v>19</v>
      </c>
      <c r="D11" s="5"/>
      <c r="E11" s="5"/>
      <c r="F11" s="5"/>
      <c r="G11" s="5"/>
    </row>
    <row r="12" spans="1:7" s="2" customFormat="1" ht="15.75" x14ac:dyDescent="0.25">
      <c r="A12" s="28" t="s">
        <v>26</v>
      </c>
      <c r="B12" s="51" t="s">
        <v>343</v>
      </c>
      <c r="C12" s="4" t="s">
        <v>19</v>
      </c>
      <c r="D12" s="3"/>
      <c r="E12" s="3"/>
      <c r="F12" s="3"/>
      <c r="G12" s="3"/>
    </row>
    <row r="13" spans="1:7" x14ac:dyDescent="0.25">
      <c r="A13" s="50">
        <v>1</v>
      </c>
      <c r="B13" s="20" t="s">
        <v>342</v>
      </c>
      <c r="C13" s="5" t="s">
        <v>19</v>
      </c>
      <c r="D13" s="5"/>
      <c r="E13" s="5"/>
      <c r="F13" s="5"/>
      <c r="G13" s="5"/>
    </row>
    <row r="14" spans="1:7" x14ac:dyDescent="0.25">
      <c r="A14" s="50">
        <v>2</v>
      </c>
      <c r="B14" s="20" t="s">
        <v>341</v>
      </c>
      <c r="C14" s="5" t="s">
        <v>19</v>
      </c>
      <c r="D14" s="5"/>
      <c r="E14" s="5"/>
      <c r="F14" s="5"/>
      <c r="G14" s="5"/>
    </row>
    <row r="15" spans="1:7" x14ac:dyDescent="0.25">
      <c r="A15" s="50">
        <v>3</v>
      </c>
      <c r="B15" s="20" t="s">
        <v>340</v>
      </c>
      <c r="C15" s="5" t="s">
        <v>19</v>
      </c>
      <c r="D15" s="5"/>
      <c r="E15" s="5"/>
      <c r="F15" s="5"/>
      <c r="G15" s="5"/>
    </row>
    <row r="16" spans="1:7" x14ac:dyDescent="0.25">
      <c r="A16" s="50">
        <v>4</v>
      </c>
      <c r="B16" s="20" t="s">
        <v>339</v>
      </c>
      <c r="C16" s="5" t="s">
        <v>19</v>
      </c>
      <c r="D16" s="5"/>
      <c r="E16" s="5"/>
      <c r="F16" s="5"/>
      <c r="G16" s="5"/>
    </row>
    <row r="17" spans="1:7" s="14" customFormat="1" x14ac:dyDescent="0.25">
      <c r="A17" s="38" t="s">
        <v>31</v>
      </c>
      <c r="B17" s="49" t="s">
        <v>338</v>
      </c>
      <c r="C17" s="4" t="s">
        <v>19</v>
      </c>
      <c r="D17" s="38"/>
      <c r="E17" s="38"/>
      <c r="F17" s="38"/>
      <c r="G17" s="38"/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7"/>
  <sheetViews>
    <sheetView workbookViewId="0">
      <selection activeCell="A33" sqref="A33"/>
    </sheetView>
  </sheetViews>
  <sheetFormatPr defaultRowHeight="15" x14ac:dyDescent="0.25"/>
  <cols>
    <col min="2" max="2" width="31.140625" bestFit="1" customWidth="1"/>
    <col min="3" max="3" width="6" bestFit="1" customWidth="1"/>
    <col min="4" max="4" width="13.28515625" style="9" customWidth="1"/>
    <col min="5" max="5" width="28" bestFit="1" customWidth="1"/>
  </cols>
  <sheetData>
    <row r="1" spans="1:5" ht="18.75" x14ac:dyDescent="0.3">
      <c r="A1" s="39" t="s">
        <v>0</v>
      </c>
      <c r="B1" s="39"/>
      <c r="C1" s="39"/>
      <c r="D1" s="39"/>
      <c r="E1" s="39"/>
    </row>
    <row r="2" spans="1:5" s="56" customFormat="1" ht="15.75" x14ac:dyDescent="0.25">
      <c r="A2" s="28" t="s">
        <v>1</v>
      </c>
      <c r="B2" s="28" t="s">
        <v>2</v>
      </c>
      <c r="C2" s="28" t="s">
        <v>3</v>
      </c>
      <c r="D2" s="29" t="s">
        <v>4</v>
      </c>
      <c r="E2" s="28" t="s">
        <v>5</v>
      </c>
    </row>
    <row r="3" spans="1:5" s="1" customFormat="1" x14ac:dyDescent="0.25">
      <c r="A3" s="58" t="s">
        <v>6</v>
      </c>
      <c r="B3" s="12" t="s">
        <v>7</v>
      </c>
      <c r="C3" s="12"/>
      <c r="D3" s="13"/>
      <c r="E3" s="12"/>
    </row>
    <row r="4" spans="1:5" x14ac:dyDescent="0.25">
      <c r="A4" s="5">
        <v>1</v>
      </c>
      <c r="B4" s="5" t="s">
        <v>8</v>
      </c>
      <c r="C4" s="5" t="s">
        <v>11</v>
      </c>
      <c r="D4" s="8">
        <v>20</v>
      </c>
      <c r="E4" s="5" t="s">
        <v>13</v>
      </c>
    </row>
    <row r="5" spans="1:5" x14ac:dyDescent="0.25">
      <c r="A5" s="5">
        <v>2</v>
      </c>
      <c r="B5" s="5" t="s">
        <v>9</v>
      </c>
      <c r="C5" s="5" t="s">
        <v>12</v>
      </c>
      <c r="D5" s="8">
        <v>25</v>
      </c>
      <c r="E5" s="5" t="s">
        <v>14</v>
      </c>
    </row>
    <row r="6" spans="1:5" x14ac:dyDescent="0.25">
      <c r="A6" s="5">
        <v>3</v>
      </c>
      <c r="B6" s="5" t="s">
        <v>10</v>
      </c>
      <c r="C6" s="5" t="s">
        <v>11</v>
      </c>
      <c r="D6" s="8">
        <v>1</v>
      </c>
      <c r="E6" s="5"/>
    </row>
    <row r="7" spans="1:5" x14ac:dyDescent="0.25">
      <c r="A7" s="5">
        <v>4</v>
      </c>
      <c r="B7" s="5" t="s">
        <v>15</v>
      </c>
      <c r="C7" s="5" t="s">
        <v>16</v>
      </c>
      <c r="D7" s="8">
        <v>24</v>
      </c>
      <c r="E7" s="5" t="s">
        <v>13</v>
      </c>
    </row>
    <row r="8" spans="1:5" s="1" customFormat="1" x14ac:dyDescent="0.25">
      <c r="A8" s="58" t="s">
        <v>17</v>
      </c>
      <c r="B8" s="12" t="s">
        <v>18</v>
      </c>
      <c r="C8" s="12" t="s">
        <v>19</v>
      </c>
      <c r="D8" s="13">
        <v>31000000</v>
      </c>
      <c r="E8" s="12" t="s">
        <v>20</v>
      </c>
    </row>
    <row r="9" spans="1:5" x14ac:dyDescent="0.25">
      <c r="A9" s="5">
        <v>1</v>
      </c>
      <c r="B9" s="6" t="s">
        <v>21</v>
      </c>
      <c r="C9" s="5"/>
      <c r="D9" s="8">
        <v>10000000</v>
      </c>
      <c r="E9" s="5"/>
    </row>
    <row r="10" spans="1:5" x14ac:dyDescent="0.25">
      <c r="A10" s="5">
        <v>2</v>
      </c>
      <c r="B10" s="6" t="s">
        <v>22</v>
      </c>
      <c r="C10" s="5"/>
      <c r="D10" s="8">
        <v>5000000</v>
      </c>
      <c r="E10" s="5"/>
    </row>
    <row r="11" spans="1:5" x14ac:dyDescent="0.25">
      <c r="A11" s="5">
        <v>3</v>
      </c>
      <c r="B11" s="6" t="s">
        <v>23</v>
      </c>
      <c r="C11" s="5"/>
      <c r="D11" s="8">
        <v>10000000</v>
      </c>
      <c r="E11" s="5"/>
    </row>
    <row r="12" spans="1:5" x14ac:dyDescent="0.25">
      <c r="A12" s="5">
        <v>4</v>
      </c>
      <c r="B12" s="6" t="s">
        <v>24</v>
      </c>
      <c r="C12" s="5"/>
      <c r="D12" s="8">
        <v>5000000</v>
      </c>
      <c r="E12" s="5"/>
    </row>
    <row r="13" spans="1:5" x14ac:dyDescent="0.25">
      <c r="A13" s="5">
        <v>5</v>
      </c>
      <c r="B13" s="6" t="s">
        <v>25</v>
      </c>
      <c r="C13" s="5"/>
      <c r="D13" s="8">
        <v>1000000</v>
      </c>
      <c r="E13" s="5"/>
    </row>
    <row r="14" spans="1:5" s="1" customFormat="1" x14ac:dyDescent="0.25">
      <c r="A14" s="58" t="s">
        <v>26</v>
      </c>
      <c r="B14" s="12" t="s">
        <v>27</v>
      </c>
      <c r="C14" s="12" t="s">
        <v>19</v>
      </c>
      <c r="D14" s="13">
        <v>2583333</v>
      </c>
      <c r="E14" s="12" t="s">
        <v>28</v>
      </c>
    </row>
    <row r="15" spans="1:5" x14ac:dyDescent="0.25">
      <c r="A15" s="5">
        <v>1</v>
      </c>
      <c r="B15" s="6" t="s">
        <v>18</v>
      </c>
      <c r="C15" s="5" t="s">
        <v>19</v>
      </c>
      <c r="D15" s="10">
        <v>31000000</v>
      </c>
      <c r="E15" s="5"/>
    </row>
    <row r="16" spans="1:5" x14ac:dyDescent="0.25">
      <c r="A16" s="5">
        <v>2</v>
      </c>
      <c r="B16" s="6" t="s">
        <v>29</v>
      </c>
      <c r="C16" s="5" t="s">
        <v>16</v>
      </c>
      <c r="D16" s="8">
        <v>12</v>
      </c>
      <c r="E16" s="5" t="s">
        <v>30</v>
      </c>
    </row>
    <row r="17" spans="1:5" s="1" customFormat="1" x14ac:dyDescent="0.25">
      <c r="A17" s="58" t="s">
        <v>31</v>
      </c>
      <c r="B17" s="12" t="s">
        <v>32</v>
      </c>
      <c r="C17" s="12" t="s">
        <v>19</v>
      </c>
      <c r="D17" s="13">
        <v>17800000</v>
      </c>
      <c r="E17" s="12"/>
    </row>
    <row r="18" spans="1:5" x14ac:dyDescent="0.25">
      <c r="A18" s="5">
        <v>1</v>
      </c>
      <c r="B18" s="6" t="s">
        <v>33</v>
      </c>
      <c r="C18" s="5" t="s">
        <v>19</v>
      </c>
      <c r="D18" s="8">
        <v>5000000</v>
      </c>
      <c r="E18" s="5" t="s">
        <v>34</v>
      </c>
    </row>
    <row r="19" spans="1:5" x14ac:dyDescent="0.25">
      <c r="A19" s="5">
        <v>2</v>
      </c>
      <c r="B19" s="6" t="s">
        <v>35</v>
      </c>
      <c r="C19" s="5" t="s">
        <v>19</v>
      </c>
      <c r="D19" s="8">
        <v>1000000</v>
      </c>
      <c r="E19" s="5"/>
    </row>
    <row r="20" spans="1:5" x14ac:dyDescent="0.25">
      <c r="A20" s="5">
        <v>3</v>
      </c>
      <c r="B20" s="6" t="s">
        <v>36</v>
      </c>
      <c r="C20" s="5" t="s">
        <v>19</v>
      </c>
      <c r="D20" s="8">
        <v>8000000</v>
      </c>
      <c r="E20" s="5" t="s">
        <v>37</v>
      </c>
    </row>
    <row r="21" spans="1:5" x14ac:dyDescent="0.25">
      <c r="A21" s="5">
        <v>4</v>
      </c>
      <c r="B21" s="6" t="s">
        <v>39</v>
      </c>
      <c r="C21" s="5" t="s">
        <v>19</v>
      </c>
      <c r="D21" s="8">
        <v>1000000</v>
      </c>
      <c r="E21" s="5" t="s">
        <v>38</v>
      </c>
    </row>
    <row r="22" spans="1:5" x14ac:dyDescent="0.25">
      <c r="A22" s="5">
        <v>5</v>
      </c>
      <c r="B22" s="6" t="s">
        <v>40</v>
      </c>
      <c r="C22" s="5" t="s">
        <v>19</v>
      </c>
      <c r="D22" s="8">
        <v>200000</v>
      </c>
      <c r="E22" s="5"/>
    </row>
    <row r="23" spans="1:5" x14ac:dyDescent="0.25">
      <c r="A23" s="5">
        <v>6</v>
      </c>
      <c r="B23" s="6" t="s">
        <v>41</v>
      </c>
      <c r="C23" s="5" t="s">
        <v>19</v>
      </c>
      <c r="D23" s="8">
        <v>500000</v>
      </c>
      <c r="E23" s="5"/>
    </row>
    <row r="24" spans="1:5" x14ac:dyDescent="0.25">
      <c r="A24" s="5">
        <v>7</v>
      </c>
      <c r="B24" s="6" t="s">
        <v>42</v>
      </c>
      <c r="C24" s="5" t="s">
        <v>19</v>
      </c>
      <c r="D24" s="8">
        <v>100000</v>
      </c>
      <c r="E24" s="5"/>
    </row>
    <row r="25" spans="1:5" x14ac:dyDescent="0.25">
      <c r="A25" s="5">
        <v>8</v>
      </c>
      <c r="B25" s="6" t="s">
        <v>43</v>
      </c>
      <c r="C25" s="5" t="s">
        <v>19</v>
      </c>
      <c r="D25" s="8">
        <v>2000000</v>
      </c>
      <c r="E25" s="5"/>
    </row>
    <row r="26" spans="1:5" s="1" customFormat="1" x14ac:dyDescent="0.25">
      <c r="A26" s="58" t="s">
        <v>44</v>
      </c>
      <c r="B26" s="12" t="s">
        <v>45</v>
      </c>
      <c r="C26" s="12" t="s">
        <v>19</v>
      </c>
      <c r="D26" s="13">
        <v>7134167</v>
      </c>
      <c r="E26" s="12" t="s">
        <v>46</v>
      </c>
    </row>
    <row r="27" spans="1:5" x14ac:dyDescent="0.25">
      <c r="A27" s="5">
        <v>1</v>
      </c>
      <c r="B27" s="6" t="s">
        <v>47</v>
      </c>
      <c r="C27" s="6" t="s">
        <v>19</v>
      </c>
      <c r="D27" s="8">
        <v>20283333</v>
      </c>
      <c r="E27" s="5"/>
    </row>
    <row r="28" spans="1:5" x14ac:dyDescent="0.25">
      <c r="A28" s="5">
        <v>2</v>
      </c>
      <c r="B28" s="6" t="s">
        <v>48</v>
      </c>
      <c r="C28" s="6" t="s">
        <v>49</v>
      </c>
      <c r="D28" s="8">
        <v>35</v>
      </c>
      <c r="E28" s="5"/>
    </row>
    <row r="29" spans="1:5" x14ac:dyDescent="0.25">
      <c r="A29" s="58" t="s">
        <v>50</v>
      </c>
      <c r="B29" s="12" t="s">
        <v>51</v>
      </c>
      <c r="C29" s="12" t="s">
        <v>19</v>
      </c>
      <c r="D29" s="13">
        <f>D26+D17+D14</f>
        <v>27517500</v>
      </c>
      <c r="E29" s="12" t="s">
        <v>52</v>
      </c>
    </row>
    <row r="30" spans="1:5" x14ac:dyDescent="0.25">
      <c r="A30" s="5">
        <v>1</v>
      </c>
      <c r="B30" s="6" t="s">
        <v>27</v>
      </c>
      <c r="C30" s="6" t="s">
        <v>19</v>
      </c>
      <c r="D30" s="8">
        <f>D14</f>
        <v>2583333</v>
      </c>
      <c r="E30" s="5"/>
    </row>
    <row r="31" spans="1:5" x14ac:dyDescent="0.25">
      <c r="A31" s="5">
        <v>2</v>
      </c>
      <c r="B31" s="6" t="s">
        <v>53</v>
      </c>
      <c r="C31" s="6" t="s">
        <v>19</v>
      </c>
      <c r="D31" s="8">
        <f>D17</f>
        <v>17800000</v>
      </c>
      <c r="E31" s="5"/>
    </row>
    <row r="32" spans="1:5" x14ac:dyDescent="0.25">
      <c r="A32" s="5">
        <v>3</v>
      </c>
      <c r="B32" s="6" t="s">
        <v>45</v>
      </c>
      <c r="C32" s="6" t="s">
        <v>19</v>
      </c>
      <c r="D32" s="8">
        <f>D26</f>
        <v>7134167</v>
      </c>
      <c r="E32" s="5"/>
    </row>
    <row r="33" spans="1:5" s="1" customFormat="1" x14ac:dyDescent="0.25">
      <c r="A33" s="58" t="s">
        <v>54</v>
      </c>
      <c r="B33" s="12" t="s">
        <v>55</v>
      </c>
      <c r="C33" s="12"/>
      <c r="D33" s="13"/>
      <c r="E33" s="12"/>
    </row>
    <row r="34" spans="1:5" x14ac:dyDescent="0.25">
      <c r="A34" s="5">
        <v>1</v>
      </c>
      <c r="B34" s="6" t="s">
        <v>56</v>
      </c>
      <c r="C34" s="6" t="s">
        <v>19</v>
      </c>
      <c r="D34" s="8">
        <v>14000</v>
      </c>
      <c r="E34" s="5"/>
    </row>
    <row r="35" spans="1:5" x14ac:dyDescent="0.25">
      <c r="A35" s="5">
        <v>2</v>
      </c>
      <c r="B35" s="6" t="s">
        <v>57</v>
      </c>
      <c r="C35" s="6" t="s">
        <v>60</v>
      </c>
      <c r="D35" s="8">
        <v>30</v>
      </c>
      <c r="E35" s="5"/>
    </row>
    <row r="36" spans="1:5" x14ac:dyDescent="0.25">
      <c r="A36" s="5">
        <v>3</v>
      </c>
      <c r="B36" s="6" t="s">
        <v>58</v>
      </c>
      <c r="C36" s="6" t="s">
        <v>19</v>
      </c>
      <c r="D36" s="8">
        <v>917250</v>
      </c>
      <c r="E36" s="5"/>
    </row>
    <row r="37" spans="1:5" x14ac:dyDescent="0.25">
      <c r="A37" s="5">
        <v>4</v>
      </c>
      <c r="B37" s="6" t="s">
        <v>59</v>
      </c>
      <c r="C37" s="6" t="s">
        <v>61</v>
      </c>
      <c r="D37" s="8">
        <f>D36:D36/D34</f>
        <v>65.517857142857139</v>
      </c>
      <c r="E37" s="5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1"/>
  <sheetViews>
    <sheetView workbookViewId="0">
      <selection activeCell="A31" sqref="A31"/>
    </sheetView>
  </sheetViews>
  <sheetFormatPr defaultRowHeight="15" x14ac:dyDescent="0.25"/>
  <cols>
    <col min="2" max="2" width="32.5703125" style="15" customWidth="1"/>
    <col min="4" max="4" width="15.28515625" style="9" bestFit="1" customWidth="1"/>
  </cols>
  <sheetData>
    <row r="1" spans="1:5" ht="18.75" x14ac:dyDescent="0.3">
      <c r="A1" s="40" t="s">
        <v>62</v>
      </c>
      <c r="B1" s="40"/>
      <c r="C1" s="40"/>
      <c r="D1" s="40"/>
      <c r="E1" s="40"/>
    </row>
    <row r="2" spans="1:5" s="14" customFormat="1" x14ac:dyDescent="0.25">
      <c r="A2" s="17" t="s">
        <v>1</v>
      </c>
      <c r="B2" s="18" t="s">
        <v>63</v>
      </c>
      <c r="C2" s="17" t="s">
        <v>3</v>
      </c>
      <c r="D2" s="19" t="s">
        <v>64</v>
      </c>
      <c r="E2" s="17" t="s">
        <v>5</v>
      </c>
    </row>
    <row r="3" spans="1:5" s="1" customFormat="1" ht="30" x14ac:dyDescent="0.25">
      <c r="A3" s="59" t="s">
        <v>6</v>
      </c>
      <c r="B3" s="22" t="s">
        <v>65</v>
      </c>
      <c r="C3" s="22" t="s">
        <v>19</v>
      </c>
      <c r="D3" s="26">
        <f>SUM(D4:D7)</f>
        <v>100000000</v>
      </c>
      <c r="E3" s="27"/>
    </row>
    <row r="4" spans="1:5" x14ac:dyDescent="0.25">
      <c r="A4" s="5">
        <v>1</v>
      </c>
      <c r="B4" s="20" t="s">
        <v>66</v>
      </c>
      <c r="C4" s="5" t="s">
        <v>19</v>
      </c>
      <c r="D4" s="8">
        <v>57000000</v>
      </c>
      <c r="E4" s="5"/>
    </row>
    <row r="5" spans="1:5" x14ac:dyDescent="0.25">
      <c r="A5" s="5">
        <v>2</v>
      </c>
      <c r="B5" s="20" t="s">
        <v>67</v>
      </c>
      <c r="C5" s="5" t="s">
        <v>19</v>
      </c>
      <c r="D5" s="8">
        <v>11000000</v>
      </c>
      <c r="E5" s="5"/>
    </row>
    <row r="6" spans="1:5" x14ac:dyDescent="0.25">
      <c r="A6" s="5">
        <v>3</v>
      </c>
      <c r="B6" s="20" t="s">
        <v>68</v>
      </c>
      <c r="C6" s="5" t="s">
        <v>19</v>
      </c>
      <c r="D6" s="8">
        <v>27000000</v>
      </c>
      <c r="E6" s="5"/>
    </row>
    <row r="7" spans="1:5" x14ac:dyDescent="0.25">
      <c r="A7" s="5">
        <v>4</v>
      </c>
      <c r="B7" s="20" t="s">
        <v>69</v>
      </c>
      <c r="C7" s="5" t="s">
        <v>19</v>
      </c>
      <c r="D7" s="8">
        <v>5000000</v>
      </c>
      <c r="E7" s="5"/>
    </row>
    <row r="8" spans="1:5" x14ac:dyDescent="0.25">
      <c r="A8" s="60" t="s">
        <v>17</v>
      </c>
      <c r="B8" s="20" t="s">
        <v>70</v>
      </c>
      <c r="C8" s="5" t="s">
        <v>19</v>
      </c>
      <c r="D8" s="8">
        <v>36000000</v>
      </c>
      <c r="E8" s="5"/>
    </row>
    <row r="9" spans="1:5" ht="45" x14ac:dyDescent="0.25">
      <c r="A9" s="61" t="s">
        <v>26</v>
      </c>
      <c r="B9" s="22" t="s">
        <v>71</v>
      </c>
      <c r="C9" s="21" t="s">
        <v>19</v>
      </c>
      <c r="D9" s="23">
        <f>D3-D8</f>
        <v>64000000</v>
      </c>
      <c r="E9" s="25"/>
    </row>
    <row r="10" spans="1:5" ht="30" x14ac:dyDescent="0.25">
      <c r="A10" s="61" t="s">
        <v>31</v>
      </c>
      <c r="B10" s="22" t="s">
        <v>72</v>
      </c>
      <c r="C10" s="21" t="s">
        <v>19</v>
      </c>
      <c r="D10" s="23">
        <f>SUM(D11:D15)+D24</f>
        <v>36100000</v>
      </c>
      <c r="E10" s="25"/>
    </row>
    <row r="11" spans="1:5" x14ac:dyDescent="0.25">
      <c r="A11" s="5">
        <v>1</v>
      </c>
      <c r="B11" s="20" t="s">
        <v>73</v>
      </c>
      <c r="C11" s="5" t="s">
        <v>19</v>
      </c>
      <c r="D11" s="8">
        <v>12000000</v>
      </c>
      <c r="E11" s="5"/>
    </row>
    <row r="12" spans="1:5" ht="30" x14ac:dyDescent="0.25">
      <c r="A12" s="5">
        <v>2</v>
      </c>
      <c r="B12" s="20" t="s">
        <v>74</v>
      </c>
      <c r="C12" s="5" t="s">
        <v>19</v>
      </c>
      <c r="D12" s="8">
        <v>3000000</v>
      </c>
      <c r="E12" s="5"/>
    </row>
    <row r="13" spans="1:5" x14ac:dyDescent="0.25">
      <c r="A13" s="5">
        <v>3</v>
      </c>
      <c r="B13" s="20" t="s">
        <v>75</v>
      </c>
      <c r="C13" s="5" t="s">
        <v>19</v>
      </c>
      <c r="D13" s="8">
        <v>5000000</v>
      </c>
      <c r="E13" s="5"/>
    </row>
    <row r="14" spans="1:5" x14ac:dyDescent="0.25">
      <c r="A14" s="5">
        <v>4</v>
      </c>
      <c r="B14" s="20" t="s">
        <v>76</v>
      </c>
      <c r="C14" s="5" t="s">
        <v>19</v>
      </c>
      <c r="D14" s="8">
        <v>2000000</v>
      </c>
      <c r="E14" s="5"/>
    </row>
    <row r="15" spans="1:5" x14ac:dyDescent="0.25">
      <c r="A15" s="5">
        <v>5</v>
      </c>
      <c r="B15" s="20" t="s">
        <v>77</v>
      </c>
      <c r="C15" s="5" t="s">
        <v>19</v>
      </c>
      <c r="D15" s="8">
        <v>12200000</v>
      </c>
      <c r="E15" s="5"/>
    </row>
    <row r="16" spans="1:5" x14ac:dyDescent="0.25">
      <c r="A16" s="5">
        <v>5.0999999999999996</v>
      </c>
      <c r="B16" s="20" t="s">
        <v>78</v>
      </c>
      <c r="C16" s="5" t="s">
        <v>19</v>
      </c>
      <c r="D16" s="8">
        <v>1000000</v>
      </c>
      <c r="E16" s="5"/>
    </row>
    <row r="17" spans="1:5" x14ac:dyDescent="0.25">
      <c r="A17" s="5">
        <v>5.2</v>
      </c>
      <c r="B17" s="20" t="s">
        <v>79</v>
      </c>
      <c r="C17" s="5" t="s">
        <v>19</v>
      </c>
      <c r="D17" s="8">
        <v>300000</v>
      </c>
      <c r="E17" s="5"/>
    </row>
    <row r="18" spans="1:5" x14ac:dyDescent="0.25">
      <c r="A18" s="5">
        <v>5.3</v>
      </c>
      <c r="B18" s="20" t="s">
        <v>80</v>
      </c>
      <c r="C18" s="5" t="s">
        <v>19</v>
      </c>
      <c r="D18" s="8">
        <v>100000</v>
      </c>
      <c r="E18" s="5"/>
    </row>
    <row r="19" spans="1:5" x14ac:dyDescent="0.25">
      <c r="A19" s="5">
        <v>5.4</v>
      </c>
      <c r="B19" s="20" t="s">
        <v>81</v>
      </c>
      <c r="C19" s="5" t="s">
        <v>19</v>
      </c>
      <c r="D19" s="8">
        <v>200000</v>
      </c>
      <c r="E19" s="5"/>
    </row>
    <row r="20" spans="1:5" x14ac:dyDescent="0.25">
      <c r="A20" s="5">
        <v>5.5</v>
      </c>
      <c r="B20" s="20" t="s">
        <v>82</v>
      </c>
      <c r="C20" s="5" t="s">
        <v>19</v>
      </c>
      <c r="D20" s="8">
        <v>9000000</v>
      </c>
      <c r="E20" s="5"/>
    </row>
    <row r="21" spans="1:5" x14ac:dyDescent="0.25">
      <c r="A21" s="5">
        <v>5.6</v>
      </c>
      <c r="B21" s="20" t="s">
        <v>83</v>
      </c>
      <c r="C21" s="5" t="s">
        <v>19</v>
      </c>
      <c r="D21" s="8">
        <v>500000</v>
      </c>
      <c r="E21" s="5"/>
    </row>
    <row r="22" spans="1:5" x14ac:dyDescent="0.25">
      <c r="A22" s="5">
        <v>5.7</v>
      </c>
      <c r="B22" s="20" t="s">
        <v>84</v>
      </c>
      <c r="C22" s="5" t="s">
        <v>19</v>
      </c>
      <c r="D22" s="8">
        <v>100000</v>
      </c>
      <c r="E22" s="5"/>
    </row>
    <row r="23" spans="1:5" x14ac:dyDescent="0.25">
      <c r="A23" s="5">
        <v>5.8</v>
      </c>
      <c r="B23" s="20" t="s">
        <v>85</v>
      </c>
      <c r="C23" s="5" t="s">
        <v>19</v>
      </c>
      <c r="D23" s="8">
        <v>1000000</v>
      </c>
      <c r="E23" s="5"/>
    </row>
    <row r="24" spans="1:5" x14ac:dyDescent="0.25">
      <c r="A24" s="5">
        <v>6</v>
      </c>
      <c r="B24" s="20" t="s">
        <v>25</v>
      </c>
      <c r="C24" s="5" t="s">
        <v>19</v>
      </c>
      <c r="D24" s="8">
        <v>1900000</v>
      </c>
      <c r="E24" s="5"/>
    </row>
    <row r="25" spans="1:5" x14ac:dyDescent="0.25">
      <c r="A25" s="5">
        <v>6.1</v>
      </c>
      <c r="B25" s="20" t="s">
        <v>86</v>
      </c>
      <c r="C25" s="5" t="s">
        <v>19</v>
      </c>
      <c r="D25" s="8">
        <v>500000</v>
      </c>
      <c r="E25" s="5"/>
    </row>
    <row r="26" spans="1:5" x14ac:dyDescent="0.25">
      <c r="A26" s="5">
        <v>6.2</v>
      </c>
      <c r="B26" s="20" t="s">
        <v>87</v>
      </c>
      <c r="C26" s="5" t="s">
        <v>19</v>
      </c>
      <c r="D26" s="8">
        <v>100000</v>
      </c>
      <c r="E26" s="5"/>
    </row>
    <row r="27" spans="1:5" x14ac:dyDescent="0.25">
      <c r="A27" s="5">
        <v>6.3</v>
      </c>
      <c r="B27" s="20" t="s">
        <v>88</v>
      </c>
      <c r="C27" s="5" t="s">
        <v>19</v>
      </c>
      <c r="D27" s="8">
        <v>200000</v>
      </c>
      <c r="E27" s="5"/>
    </row>
    <row r="28" spans="1:5" x14ac:dyDescent="0.25">
      <c r="A28" s="5">
        <v>6.4</v>
      </c>
      <c r="B28" s="20" t="s">
        <v>89</v>
      </c>
      <c r="C28" s="5" t="s">
        <v>19</v>
      </c>
      <c r="D28" s="8">
        <v>500000</v>
      </c>
      <c r="E28" s="5"/>
    </row>
    <row r="29" spans="1:5" x14ac:dyDescent="0.25">
      <c r="A29" s="5">
        <v>6.5</v>
      </c>
      <c r="B29" s="20" t="s">
        <v>90</v>
      </c>
      <c r="C29" s="5" t="s">
        <v>19</v>
      </c>
      <c r="D29" s="8">
        <v>500000</v>
      </c>
      <c r="E29" s="5"/>
    </row>
    <row r="30" spans="1:5" x14ac:dyDescent="0.25">
      <c r="A30" s="5">
        <v>6.6</v>
      </c>
      <c r="B30" s="20" t="s">
        <v>25</v>
      </c>
      <c r="C30" s="5" t="s">
        <v>19</v>
      </c>
      <c r="D30" s="8">
        <v>100000</v>
      </c>
      <c r="E30" s="5"/>
    </row>
    <row r="31" spans="1:5" s="16" customFormat="1" ht="45" x14ac:dyDescent="0.25">
      <c r="A31" s="61" t="s">
        <v>44</v>
      </c>
      <c r="B31" s="22" t="s">
        <v>91</v>
      </c>
      <c r="C31" s="21" t="s">
        <v>19</v>
      </c>
      <c r="D31" s="23">
        <f>D9-D10</f>
        <v>27900000</v>
      </c>
      <c r="E31" s="2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0"/>
  <sheetViews>
    <sheetView workbookViewId="0">
      <selection activeCell="H53" sqref="H53"/>
    </sheetView>
  </sheetViews>
  <sheetFormatPr defaultRowHeight="15" x14ac:dyDescent="0.25"/>
  <cols>
    <col min="1" max="1" width="3.85546875" bestFit="1" customWidth="1"/>
    <col min="2" max="2" width="20.85546875" bestFit="1" customWidth="1"/>
    <col min="3" max="3" width="15.140625" customWidth="1"/>
    <col min="5" max="5" width="12" bestFit="1" customWidth="1"/>
    <col min="6" max="6" width="10" style="9" bestFit="1" customWidth="1"/>
    <col min="7" max="7" width="9.85546875" style="9" bestFit="1" customWidth="1"/>
  </cols>
  <sheetData>
    <row r="1" spans="1:7" ht="18.75" x14ac:dyDescent="0.3">
      <c r="A1" s="42" t="s">
        <v>92</v>
      </c>
      <c r="B1" s="43"/>
      <c r="C1" s="43"/>
      <c r="D1" s="43"/>
      <c r="E1" s="43"/>
      <c r="F1" s="43"/>
      <c r="G1" s="44"/>
    </row>
    <row r="2" spans="1:7" ht="15.75" x14ac:dyDescent="0.25">
      <c r="A2" s="28" t="s">
        <v>1</v>
      </c>
      <c r="B2" s="28" t="s">
        <v>93</v>
      </c>
      <c r="C2" s="28" t="s">
        <v>94</v>
      </c>
      <c r="D2" s="28" t="s">
        <v>3</v>
      </c>
      <c r="E2" s="28" t="s">
        <v>95</v>
      </c>
      <c r="F2" s="29" t="s">
        <v>96</v>
      </c>
      <c r="G2" s="29" t="s">
        <v>97</v>
      </c>
    </row>
    <row r="3" spans="1:7" x14ac:dyDescent="0.25">
      <c r="A3" s="5">
        <v>1</v>
      </c>
      <c r="B3" s="5" t="s">
        <v>98</v>
      </c>
      <c r="C3" s="5" t="s">
        <v>99</v>
      </c>
      <c r="D3" s="5" t="s">
        <v>100</v>
      </c>
      <c r="E3" s="5">
        <v>2.5000000000000001E-2</v>
      </c>
      <c r="F3" s="8">
        <v>150000</v>
      </c>
      <c r="G3" s="31">
        <f>E3*F3</f>
        <v>3750</v>
      </c>
    </row>
    <row r="4" spans="1:7" x14ac:dyDescent="0.25">
      <c r="A4" s="5">
        <v>2</v>
      </c>
      <c r="B4" s="5" t="s">
        <v>98</v>
      </c>
      <c r="C4" s="5" t="s">
        <v>101</v>
      </c>
      <c r="D4" s="5" t="s">
        <v>100</v>
      </c>
      <c r="E4" s="5">
        <v>0.04</v>
      </c>
      <c r="F4" s="8">
        <v>25000</v>
      </c>
      <c r="G4" s="31">
        <f>E4*F4</f>
        <v>1000</v>
      </c>
    </row>
    <row r="5" spans="1:7" x14ac:dyDescent="0.25">
      <c r="A5" s="41" t="s">
        <v>102</v>
      </c>
      <c r="B5" s="41"/>
      <c r="C5" s="4"/>
      <c r="D5" s="4"/>
      <c r="E5" s="4"/>
      <c r="F5" s="7"/>
      <c r="G5" s="32">
        <f>G3+G4</f>
        <v>4750</v>
      </c>
    </row>
    <row r="6" spans="1:7" x14ac:dyDescent="0.25">
      <c r="A6" s="5">
        <v>3</v>
      </c>
      <c r="B6" s="5" t="s">
        <v>103</v>
      </c>
      <c r="C6" s="5" t="s">
        <v>99</v>
      </c>
      <c r="D6" s="5" t="s">
        <v>100</v>
      </c>
      <c r="E6" s="5">
        <v>2.5000000000000001E-2</v>
      </c>
      <c r="F6" s="8">
        <v>150000</v>
      </c>
      <c r="G6" s="31">
        <f>E6*F6</f>
        <v>3750</v>
      </c>
    </row>
    <row r="7" spans="1:7" x14ac:dyDescent="0.25">
      <c r="A7" s="5">
        <v>4</v>
      </c>
      <c r="B7" s="5" t="s">
        <v>103</v>
      </c>
      <c r="C7" s="5" t="s">
        <v>101</v>
      </c>
      <c r="D7" s="5" t="s">
        <v>100</v>
      </c>
      <c r="E7" s="5">
        <v>0.04</v>
      </c>
      <c r="F7" s="8">
        <v>30000</v>
      </c>
      <c r="G7" s="31">
        <f>E7*F7</f>
        <v>1200</v>
      </c>
    </row>
    <row r="8" spans="1:7" x14ac:dyDescent="0.25">
      <c r="A8" s="6">
        <v>5</v>
      </c>
      <c r="B8" s="6" t="s">
        <v>103</v>
      </c>
      <c r="C8" s="6" t="s">
        <v>104</v>
      </c>
      <c r="D8" s="6" t="s">
        <v>100</v>
      </c>
      <c r="E8" s="6">
        <v>0.25</v>
      </c>
      <c r="F8" s="8">
        <v>680</v>
      </c>
      <c r="G8" s="31">
        <f>E8*F8</f>
        <v>170</v>
      </c>
    </row>
    <row r="9" spans="1:7" x14ac:dyDescent="0.25">
      <c r="A9" s="41" t="s">
        <v>105</v>
      </c>
      <c r="B9" s="41"/>
      <c r="C9" s="4"/>
      <c r="D9" s="4"/>
      <c r="E9" s="4"/>
      <c r="F9" s="7"/>
      <c r="G9" s="32">
        <f>SUM(G6:G8)</f>
        <v>5120</v>
      </c>
    </row>
    <row r="10" spans="1:7" x14ac:dyDescent="0.25">
      <c r="A10" s="5">
        <v>6</v>
      </c>
      <c r="B10" s="6" t="s">
        <v>106</v>
      </c>
      <c r="C10" s="6" t="s">
        <v>99</v>
      </c>
      <c r="D10" s="6" t="s">
        <v>100</v>
      </c>
      <c r="E10" s="6">
        <v>2.5000000000000001E-2</v>
      </c>
      <c r="F10" s="8">
        <v>150000</v>
      </c>
      <c r="G10" s="31">
        <f>F10*E10</f>
        <v>3750</v>
      </c>
    </row>
    <row r="11" spans="1:7" x14ac:dyDescent="0.25">
      <c r="A11" s="5">
        <v>7</v>
      </c>
      <c r="B11" s="6" t="s">
        <v>106</v>
      </c>
      <c r="C11" s="6" t="s">
        <v>107</v>
      </c>
      <c r="D11" s="6" t="s">
        <v>100</v>
      </c>
      <c r="E11" s="6">
        <v>0.03</v>
      </c>
      <c r="F11" s="8">
        <v>44737</v>
      </c>
      <c r="G11" s="31">
        <f>F11*E11</f>
        <v>1342.11</v>
      </c>
    </row>
    <row r="12" spans="1:7" x14ac:dyDescent="0.25">
      <c r="A12" s="45" t="s">
        <v>108</v>
      </c>
      <c r="B12" s="45"/>
      <c r="C12" s="5"/>
      <c r="D12" s="5"/>
      <c r="E12" s="5"/>
      <c r="F12" s="8"/>
      <c r="G12" s="32">
        <f>G10+G11</f>
        <v>5092.1099999999997</v>
      </c>
    </row>
    <row r="13" spans="1:7" x14ac:dyDescent="0.25">
      <c r="A13" s="5">
        <v>8</v>
      </c>
      <c r="B13" s="6" t="s">
        <v>109</v>
      </c>
      <c r="C13" s="6" t="s">
        <v>99</v>
      </c>
      <c r="D13" s="6" t="s">
        <v>100</v>
      </c>
      <c r="E13" s="6">
        <v>2.5000000000000001E-2</v>
      </c>
      <c r="F13" s="8">
        <v>150000</v>
      </c>
      <c r="G13" s="31">
        <f>F13*E13</f>
        <v>3750</v>
      </c>
    </row>
    <row r="14" spans="1:7" x14ac:dyDescent="0.25">
      <c r="A14" s="5">
        <v>9</v>
      </c>
      <c r="B14" s="6" t="s">
        <v>109</v>
      </c>
      <c r="C14" s="6" t="s">
        <v>107</v>
      </c>
      <c r="D14" s="6" t="s">
        <v>100</v>
      </c>
      <c r="E14" s="6">
        <v>0.03</v>
      </c>
      <c r="F14" s="8">
        <v>44737</v>
      </c>
      <c r="G14" s="31">
        <f>F14*E14</f>
        <v>1342.11</v>
      </c>
    </row>
    <row r="15" spans="1:7" x14ac:dyDescent="0.25">
      <c r="A15" s="6">
        <v>10</v>
      </c>
      <c r="B15" s="6" t="s">
        <v>109</v>
      </c>
      <c r="C15" s="6" t="s">
        <v>104</v>
      </c>
      <c r="D15" s="6" t="s">
        <v>100</v>
      </c>
      <c r="E15" s="6">
        <v>0.25</v>
      </c>
      <c r="F15" s="8">
        <v>3000</v>
      </c>
      <c r="G15" s="31">
        <f>E15*F15</f>
        <v>750</v>
      </c>
    </row>
    <row r="16" spans="1:7" x14ac:dyDescent="0.25">
      <c r="A16" s="45" t="s">
        <v>110</v>
      </c>
      <c r="B16" s="45"/>
      <c r="C16" s="5"/>
      <c r="D16" s="5"/>
      <c r="E16" s="5"/>
      <c r="F16" s="8"/>
      <c r="G16" s="32">
        <f>SUM(G13:G15)</f>
        <v>5842.11</v>
      </c>
    </row>
    <row r="17" spans="1:7" x14ac:dyDescent="0.25">
      <c r="A17" s="6">
        <v>11</v>
      </c>
      <c r="B17" s="6" t="s">
        <v>111</v>
      </c>
      <c r="C17" s="6" t="s">
        <v>112</v>
      </c>
      <c r="D17" s="6" t="s">
        <v>100</v>
      </c>
      <c r="E17" s="5">
        <v>0.25</v>
      </c>
      <c r="F17" s="8">
        <v>30000</v>
      </c>
      <c r="G17" s="31">
        <f>F17*E17</f>
        <v>7500</v>
      </c>
    </row>
    <row r="18" spans="1:7" x14ac:dyDescent="0.25">
      <c r="A18" s="6">
        <v>12</v>
      </c>
      <c r="B18" s="6" t="s">
        <v>111</v>
      </c>
      <c r="C18" s="6" t="s">
        <v>107</v>
      </c>
      <c r="D18" s="6" t="s">
        <v>100</v>
      </c>
      <c r="E18" s="5">
        <v>7.0000000000000007E-2</v>
      </c>
      <c r="F18" s="8">
        <v>44737</v>
      </c>
      <c r="G18" s="31">
        <f t="shared" ref="G18:G20" si="0">F18*E18</f>
        <v>3131.59</v>
      </c>
    </row>
    <row r="19" spans="1:7" x14ac:dyDescent="0.25">
      <c r="A19" s="6">
        <v>13</v>
      </c>
      <c r="B19" s="6" t="s">
        <v>111</v>
      </c>
      <c r="C19" s="6" t="s">
        <v>114</v>
      </c>
      <c r="D19" s="6" t="s">
        <v>115</v>
      </c>
      <c r="E19" s="5">
        <v>0.15</v>
      </c>
      <c r="F19" s="8">
        <v>30000</v>
      </c>
      <c r="G19" s="31">
        <f t="shared" si="0"/>
        <v>4500</v>
      </c>
    </row>
    <row r="20" spans="1:7" x14ac:dyDescent="0.25">
      <c r="A20" s="6">
        <v>14</v>
      </c>
      <c r="B20" s="6" t="s">
        <v>111</v>
      </c>
      <c r="C20" s="6" t="s">
        <v>113</v>
      </c>
      <c r="D20" s="6" t="s">
        <v>100</v>
      </c>
      <c r="E20" s="5">
        <v>0.12</v>
      </c>
      <c r="F20" s="8">
        <v>3000</v>
      </c>
      <c r="G20" s="31">
        <f t="shared" si="0"/>
        <v>360</v>
      </c>
    </row>
    <row r="21" spans="1:7" s="1" customFormat="1" x14ac:dyDescent="0.25">
      <c r="A21" s="41" t="s">
        <v>116</v>
      </c>
      <c r="B21" s="41"/>
      <c r="C21" s="4"/>
      <c r="D21" s="4"/>
      <c r="E21" s="4"/>
      <c r="F21" s="7"/>
      <c r="G21" s="32">
        <f>SUM(G17:G20)</f>
        <v>15491.59</v>
      </c>
    </row>
    <row r="22" spans="1:7" x14ac:dyDescent="0.25">
      <c r="A22" s="6">
        <v>15</v>
      </c>
      <c r="B22" s="6" t="s">
        <v>117</v>
      </c>
      <c r="C22" s="6" t="s">
        <v>118</v>
      </c>
      <c r="D22" s="5" t="s">
        <v>100</v>
      </c>
      <c r="E22" s="5">
        <v>6.5000000000000002E-2</v>
      </c>
      <c r="F22" s="8">
        <v>120000</v>
      </c>
      <c r="G22" s="31">
        <f>F22*E22</f>
        <v>7800</v>
      </c>
    </row>
    <row r="23" spans="1:7" x14ac:dyDescent="0.25">
      <c r="A23" s="6">
        <v>16</v>
      </c>
      <c r="B23" s="6" t="s">
        <v>117</v>
      </c>
      <c r="C23" s="6" t="s">
        <v>107</v>
      </c>
      <c r="D23" s="5" t="s">
        <v>100</v>
      </c>
      <c r="E23" s="5">
        <v>7.0000000000000007E-2</v>
      </c>
      <c r="F23" s="8">
        <v>44737</v>
      </c>
      <c r="G23" s="31">
        <f t="shared" ref="G23:G25" si="1">F23*E23</f>
        <v>3131.59</v>
      </c>
    </row>
    <row r="24" spans="1:7" x14ac:dyDescent="0.25">
      <c r="A24" s="6">
        <v>17</v>
      </c>
      <c r="B24" s="6" t="s">
        <v>117</v>
      </c>
      <c r="C24" s="6" t="s">
        <v>114</v>
      </c>
      <c r="D24" s="5" t="s">
        <v>115</v>
      </c>
      <c r="E24" s="5">
        <v>0.12</v>
      </c>
      <c r="F24" s="8">
        <v>30000</v>
      </c>
      <c r="G24" s="31">
        <f t="shared" si="1"/>
        <v>3600</v>
      </c>
    </row>
    <row r="25" spans="1:7" x14ac:dyDescent="0.25">
      <c r="A25" s="6">
        <v>18</v>
      </c>
      <c r="B25" s="6" t="s">
        <v>117</v>
      </c>
      <c r="C25" s="6" t="s">
        <v>119</v>
      </c>
      <c r="D25" s="5" t="s">
        <v>100</v>
      </c>
      <c r="E25" s="5">
        <v>0.12</v>
      </c>
      <c r="F25" s="8">
        <v>3000</v>
      </c>
      <c r="G25" s="31">
        <f t="shared" si="1"/>
        <v>360</v>
      </c>
    </row>
    <row r="26" spans="1:7" x14ac:dyDescent="0.25">
      <c r="A26" s="45" t="s">
        <v>120</v>
      </c>
      <c r="B26" s="45"/>
      <c r="C26" s="4"/>
      <c r="D26" s="4"/>
      <c r="E26" s="4"/>
      <c r="F26" s="7"/>
      <c r="G26" s="32">
        <f>SUM(G22:G25)</f>
        <v>14891.59</v>
      </c>
    </row>
    <row r="27" spans="1:7" x14ac:dyDescent="0.25">
      <c r="A27" s="6">
        <v>19</v>
      </c>
      <c r="B27" s="6" t="s">
        <v>121</v>
      </c>
      <c r="C27" s="6" t="s">
        <v>122</v>
      </c>
      <c r="D27" s="5" t="s">
        <v>100</v>
      </c>
      <c r="E27" s="5">
        <v>0.65</v>
      </c>
      <c r="F27" s="8">
        <v>15000</v>
      </c>
      <c r="G27" s="31">
        <f>F27*E27</f>
        <v>9750</v>
      </c>
    </row>
    <row r="28" spans="1:7" x14ac:dyDescent="0.25">
      <c r="A28" s="6">
        <v>20</v>
      </c>
      <c r="B28" s="6" t="s">
        <v>121</v>
      </c>
      <c r="C28" s="6" t="s">
        <v>107</v>
      </c>
      <c r="D28" s="5" t="s">
        <v>100</v>
      </c>
      <c r="E28" s="5">
        <v>0.06</v>
      </c>
      <c r="F28" s="8">
        <v>44737</v>
      </c>
      <c r="G28" s="31">
        <f t="shared" ref="G28:G30" si="2">F28*E28</f>
        <v>2684.22</v>
      </c>
    </row>
    <row r="29" spans="1:7" x14ac:dyDescent="0.25">
      <c r="A29" s="6">
        <v>21</v>
      </c>
      <c r="B29" s="6" t="s">
        <v>121</v>
      </c>
      <c r="C29" s="6" t="s">
        <v>114</v>
      </c>
      <c r="D29" s="5" t="s">
        <v>115</v>
      </c>
      <c r="E29" s="5">
        <v>0.12</v>
      </c>
      <c r="F29" s="8">
        <v>30000</v>
      </c>
      <c r="G29" s="31">
        <f t="shared" si="2"/>
        <v>3600</v>
      </c>
    </row>
    <row r="30" spans="1:7" x14ac:dyDescent="0.25">
      <c r="A30" s="6">
        <v>22</v>
      </c>
      <c r="B30" s="6" t="s">
        <v>121</v>
      </c>
      <c r="C30" s="6" t="s">
        <v>119</v>
      </c>
      <c r="D30" s="5" t="s">
        <v>100</v>
      </c>
      <c r="E30" s="5">
        <v>0.22</v>
      </c>
      <c r="F30" s="8">
        <v>1000</v>
      </c>
      <c r="G30" s="31">
        <f t="shared" si="2"/>
        <v>220</v>
      </c>
    </row>
    <row r="31" spans="1:7" x14ac:dyDescent="0.25">
      <c r="A31" s="45" t="s">
        <v>123</v>
      </c>
      <c r="B31" s="45"/>
      <c r="C31" s="4"/>
      <c r="D31" s="4"/>
      <c r="E31" s="4"/>
      <c r="F31" s="7"/>
      <c r="G31" s="32">
        <f>SUM(G27:G30)</f>
        <v>16254.22</v>
      </c>
    </row>
    <row r="32" spans="1:7" x14ac:dyDescent="0.25">
      <c r="A32" s="6">
        <v>23</v>
      </c>
      <c r="B32" s="6" t="s">
        <v>124</v>
      </c>
      <c r="C32" s="6" t="s">
        <v>125</v>
      </c>
      <c r="D32" s="6" t="s">
        <v>100</v>
      </c>
      <c r="E32" s="6">
        <v>0.5</v>
      </c>
      <c r="F32" s="8">
        <v>20000</v>
      </c>
      <c r="G32" s="31">
        <f>F32*E32</f>
        <v>10000</v>
      </c>
    </row>
    <row r="33" spans="1:7" x14ac:dyDescent="0.25">
      <c r="A33" s="6">
        <v>24</v>
      </c>
      <c r="B33" s="6" t="s">
        <v>124</v>
      </c>
      <c r="C33" s="6" t="s">
        <v>126</v>
      </c>
      <c r="D33" s="6" t="s">
        <v>115</v>
      </c>
      <c r="E33" s="6">
        <v>1.4999999999999999E-2</v>
      </c>
      <c r="F33" s="8">
        <v>45000</v>
      </c>
      <c r="G33" s="31">
        <f t="shared" ref="G33:G34" si="3">F33*E33</f>
        <v>675</v>
      </c>
    </row>
    <row r="34" spans="1:7" x14ac:dyDescent="0.25">
      <c r="A34" s="6">
        <v>25</v>
      </c>
      <c r="B34" s="6" t="s">
        <v>124</v>
      </c>
      <c r="C34" s="6" t="s">
        <v>113</v>
      </c>
      <c r="D34" s="6" t="s">
        <v>100</v>
      </c>
      <c r="E34" s="5">
        <v>0.12</v>
      </c>
      <c r="F34" s="8">
        <v>3000</v>
      </c>
      <c r="G34" s="31">
        <f t="shared" si="3"/>
        <v>360</v>
      </c>
    </row>
    <row r="35" spans="1:7" s="1" customFormat="1" x14ac:dyDescent="0.25">
      <c r="A35" s="45" t="s">
        <v>127</v>
      </c>
      <c r="B35" s="45"/>
      <c r="C35" s="4"/>
      <c r="D35" s="4"/>
      <c r="E35" s="4"/>
      <c r="F35" s="7"/>
      <c r="G35" s="32">
        <f>SUM(G32:G34)</f>
        <v>11035</v>
      </c>
    </row>
    <row r="36" spans="1:7" x14ac:dyDescent="0.25">
      <c r="A36" s="6">
        <v>26</v>
      </c>
      <c r="B36" s="6" t="s">
        <v>128</v>
      </c>
      <c r="C36" s="6" t="s">
        <v>129</v>
      </c>
      <c r="D36" s="6" t="s">
        <v>131</v>
      </c>
      <c r="E36" s="6">
        <v>0.5</v>
      </c>
      <c r="F36" s="8">
        <v>10000</v>
      </c>
      <c r="G36" s="31">
        <f>F36*E36</f>
        <v>5000</v>
      </c>
    </row>
    <row r="37" spans="1:7" x14ac:dyDescent="0.25">
      <c r="A37" s="6">
        <v>27</v>
      </c>
      <c r="B37" s="6" t="s">
        <v>128</v>
      </c>
      <c r="C37" s="6" t="s">
        <v>130</v>
      </c>
      <c r="D37" s="6" t="s">
        <v>115</v>
      </c>
      <c r="E37" s="6">
        <v>0.06</v>
      </c>
      <c r="F37" s="8">
        <v>45000</v>
      </c>
      <c r="G37" s="31">
        <f t="shared" ref="G37:G38" si="4">F37*E37</f>
        <v>2700</v>
      </c>
    </row>
    <row r="38" spans="1:7" x14ac:dyDescent="0.25">
      <c r="A38" s="6">
        <v>28</v>
      </c>
      <c r="B38" s="6" t="s">
        <v>128</v>
      </c>
      <c r="C38" s="6" t="s">
        <v>113</v>
      </c>
      <c r="D38" s="6" t="s">
        <v>100</v>
      </c>
      <c r="E38" s="6">
        <v>0.15</v>
      </c>
      <c r="F38" s="8">
        <v>680</v>
      </c>
      <c r="G38" s="31">
        <f t="shared" si="4"/>
        <v>102</v>
      </c>
    </row>
    <row r="39" spans="1:7" s="1" customFormat="1" x14ac:dyDescent="0.25">
      <c r="A39" s="41" t="s">
        <v>132</v>
      </c>
      <c r="B39" s="41"/>
      <c r="C39" s="4"/>
      <c r="D39" s="4"/>
      <c r="E39" s="4"/>
      <c r="F39" s="7"/>
      <c r="G39" s="32">
        <f>SUM(G36:G38)</f>
        <v>7802</v>
      </c>
    </row>
    <row r="40" spans="1:7" x14ac:dyDescent="0.25">
      <c r="A40" s="45" t="s">
        <v>133</v>
      </c>
      <c r="B40" s="45"/>
      <c r="C40" s="4"/>
      <c r="D40" s="4"/>
      <c r="E40" s="4"/>
      <c r="F40" s="7"/>
      <c r="G40" s="32">
        <f>G39+G35+G31+G26+G21+G16+G9+G5+G12</f>
        <v>86278.62</v>
      </c>
    </row>
  </sheetData>
  <mergeCells count="11">
    <mergeCell ref="A26:B26"/>
    <mergeCell ref="A31:B31"/>
    <mergeCell ref="A35:B35"/>
    <mergeCell ref="A39:B39"/>
    <mergeCell ref="A40:B40"/>
    <mergeCell ref="A21:B21"/>
    <mergeCell ref="A1:G1"/>
    <mergeCell ref="A5:B5"/>
    <mergeCell ref="A9:B9"/>
    <mergeCell ref="A12:B12"/>
    <mergeCell ref="A16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0"/>
  <sheetViews>
    <sheetView workbookViewId="0">
      <selection activeCell="R13" sqref="R13"/>
    </sheetView>
  </sheetViews>
  <sheetFormatPr defaultRowHeight="15" x14ac:dyDescent="0.25"/>
  <cols>
    <col min="2" max="2" width="15.85546875" bestFit="1" customWidth="1"/>
    <col min="3" max="3" width="12.7109375" bestFit="1" customWidth="1"/>
    <col min="4" max="4" width="4.42578125" bestFit="1" customWidth="1"/>
    <col min="5" max="5" width="12" bestFit="1" customWidth="1"/>
    <col min="6" max="6" width="9" bestFit="1" customWidth="1"/>
    <col min="8" max="8" width="12.5703125" style="11" bestFit="1" customWidth="1"/>
  </cols>
  <sheetData>
    <row r="1" spans="1:8" ht="18.75" x14ac:dyDescent="0.3">
      <c r="A1" s="40" t="s">
        <v>134</v>
      </c>
      <c r="B1" s="40"/>
      <c r="C1" s="40"/>
      <c r="D1" s="40"/>
      <c r="E1" s="40"/>
      <c r="F1" s="40"/>
      <c r="G1" s="40"/>
      <c r="H1" s="40"/>
    </row>
    <row r="2" spans="1:8" ht="15.75" x14ac:dyDescent="0.25">
      <c r="A2" s="28" t="s">
        <v>1</v>
      </c>
      <c r="B2" s="28" t="s">
        <v>93</v>
      </c>
      <c r="C2" s="28" t="s">
        <v>94</v>
      </c>
      <c r="D2" s="28" t="s">
        <v>3</v>
      </c>
      <c r="E2" s="28" t="s">
        <v>95</v>
      </c>
      <c r="F2" s="28" t="s">
        <v>96</v>
      </c>
      <c r="G2" s="28" t="s">
        <v>97</v>
      </c>
      <c r="H2" s="29" t="s">
        <v>135</v>
      </c>
    </row>
    <row r="3" spans="1:8" x14ac:dyDescent="0.25">
      <c r="A3" s="5">
        <v>1</v>
      </c>
      <c r="B3" s="5" t="s">
        <v>98</v>
      </c>
      <c r="C3" s="5" t="s">
        <v>99</v>
      </c>
      <c r="D3" s="5" t="s">
        <v>100</v>
      </c>
      <c r="E3" s="5">
        <v>2.5000000000000001E-2</v>
      </c>
      <c r="F3" s="8">
        <v>150000</v>
      </c>
      <c r="G3" s="31">
        <f>E3*F3</f>
        <v>3750</v>
      </c>
      <c r="H3" s="7"/>
    </row>
    <row r="4" spans="1:8" x14ac:dyDescent="0.25">
      <c r="A4" s="5">
        <v>2</v>
      </c>
      <c r="B4" s="5" t="s">
        <v>98</v>
      </c>
      <c r="C4" s="5" t="s">
        <v>101</v>
      </c>
      <c r="D4" s="5" t="s">
        <v>100</v>
      </c>
      <c r="E4" s="5">
        <v>0.04</v>
      </c>
      <c r="F4" s="8">
        <v>25000</v>
      </c>
      <c r="G4" s="31">
        <f>E4*F4</f>
        <v>1000</v>
      </c>
      <c r="H4" s="7"/>
    </row>
    <row r="5" spans="1:8" x14ac:dyDescent="0.25">
      <c r="A5" s="41" t="s">
        <v>102</v>
      </c>
      <c r="B5" s="41"/>
      <c r="C5" s="4"/>
      <c r="D5" s="4"/>
      <c r="E5" s="4"/>
      <c r="F5" s="7"/>
      <c r="G5" s="32">
        <f>G3+G4</f>
        <v>4750</v>
      </c>
      <c r="H5" s="7">
        <v>19000</v>
      </c>
    </row>
    <row r="6" spans="1:8" x14ac:dyDescent="0.25">
      <c r="A6" s="5">
        <v>3</v>
      </c>
      <c r="B6" s="5" t="s">
        <v>103</v>
      </c>
      <c r="C6" s="5" t="s">
        <v>99</v>
      </c>
      <c r="D6" s="5" t="s">
        <v>100</v>
      </c>
      <c r="E6" s="5">
        <v>2.5000000000000001E-2</v>
      </c>
      <c r="F6" s="8">
        <v>150000</v>
      </c>
      <c r="G6" s="31">
        <f>E6*F6</f>
        <v>3750</v>
      </c>
      <c r="H6" s="7"/>
    </row>
    <row r="7" spans="1:8" x14ac:dyDescent="0.25">
      <c r="A7" s="5">
        <v>4</v>
      </c>
      <c r="B7" s="5" t="s">
        <v>103</v>
      </c>
      <c r="C7" s="5" t="s">
        <v>101</v>
      </c>
      <c r="D7" s="5" t="s">
        <v>100</v>
      </c>
      <c r="E7" s="5">
        <v>0.04</v>
      </c>
      <c r="F7" s="8">
        <v>30000</v>
      </c>
      <c r="G7" s="31">
        <f>E7*F7</f>
        <v>1200</v>
      </c>
      <c r="H7" s="7"/>
    </row>
    <row r="8" spans="1:8" x14ac:dyDescent="0.25">
      <c r="A8" s="6">
        <v>5</v>
      </c>
      <c r="B8" s="6" t="s">
        <v>103</v>
      </c>
      <c r="C8" s="6" t="s">
        <v>104</v>
      </c>
      <c r="D8" s="6" t="s">
        <v>100</v>
      </c>
      <c r="E8" s="6">
        <v>0.25</v>
      </c>
      <c r="F8" s="8">
        <v>680</v>
      </c>
      <c r="G8" s="31">
        <f>E8*F8</f>
        <v>170</v>
      </c>
      <c r="H8" s="7"/>
    </row>
    <row r="9" spans="1:8" x14ac:dyDescent="0.25">
      <c r="A9" s="41" t="s">
        <v>105</v>
      </c>
      <c r="B9" s="41"/>
      <c r="C9" s="4"/>
      <c r="D9" s="4"/>
      <c r="E9" s="4"/>
      <c r="F9" s="7"/>
      <c r="G9" s="32">
        <f>SUM(G6:G8)</f>
        <v>5120</v>
      </c>
      <c r="H9" s="7">
        <v>20480</v>
      </c>
    </row>
    <row r="10" spans="1:8" x14ac:dyDescent="0.25">
      <c r="A10" s="5">
        <v>6</v>
      </c>
      <c r="B10" s="6" t="s">
        <v>106</v>
      </c>
      <c r="C10" s="6" t="s">
        <v>99</v>
      </c>
      <c r="D10" s="6" t="s">
        <v>100</v>
      </c>
      <c r="E10" s="6">
        <v>2.5000000000000001E-2</v>
      </c>
      <c r="F10" s="8">
        <v>150000</v>
      </c>
      <c r="G10" s="31">
        <f>F10*E10</f>
        <v>3750</v>
      </c>
      <c r="H10" s="7"/>
    </row>
    <row r="11" spans="1:8" x14ac:dyDescent="0.25">
      <c r="A11" s="5">
        <v>7</v>
      </c>
      <c r="B11" s="6" t="s">
        <v>106</v>
      </c>
      <c r="C11" s="6" t="s">
        <v>107</v>
      </c>
      <c r="D11" s="6" t="s">
        <v>100</v>
      </c>
      <c r="E11" s="6">
        <v>0.03</v>
      </c>
      <c r="F11" s="8">
        <v>44737</v>
      </c>
      <c r="G11" s="31">
        <f>F11*E11</f>
        <v>1342.11</v>
      </c>
      <c r="H11" s="7"/>
    </row>
    <row r="12" spans="1:8" x14ac:dyDescent="0.25">
      <c r="A12" s="45" t="s">
        <v>108</v>
      </c>
      <c r="B12" s="45"/>
      <c r="C12" s="5"/>
      <c r="D12" s="5"/>
      <c r="E12" s="5"/>
      <c r="F12" s="8"/>
      <c r="G12" s="32">
        <f>G10+G11</f>
        <v>5092.1099999999997</v>
      </c>
      <c r="H12" s="7">
        <v>20368</v>
      </c>
    </row>
    <row r="13" spans="1:8" x14ac:dyDescent="0.25">
      <c r="A13" s="5">
        <v>8</v>
      </c>
      <c r="B13" s="6" t="s">
        <v>109</v>
      </c>
      <c r="C13" s="6" t="s">
        <v>99</v>
      </c>
      <c r="D13" s="6" t="s">
        <v>100</v>
      </c>
      <c r="E13" s="6">
        <v>2.5000000000000001E-2</v>
      </c>
      <c r="F13" s="8">
        <v>150000</v>
      </c>
      <c r="G13" s="31">
        <f>F13*E13</f>
        <v>3750</v>
      </c>
      <c r="H13" s="7"/>
    </row>
    <row r="14" spans="1:8" x14ac:dyDescent="0.25">
      <c r="A14" s="5">
        <v>9</v>
      </c>
      <c r="B14" s="6" t="s">
        <v>109</v>
      </c>
      <c r="C14" s="6" t="s">
        <v>107</v>
      </c>
      <c r="D14" s="6" t="s">
        <v>100</v>
      </c>
      <c r="E14" s="6">
        <v>0.03</v>
      </c>
      <c r="F14" s="8">
        <v>44737</v>
      </c>
      <c r="G14" s="31">
        <f>F14*E14</f>
        <v>1342.11</v>
      </c>
      <c r="H14" s="7"/>
    </row>
    <row r="15" spans="1:8" x14ac:dyDescent="0.25">
      <c r="A15" s="6">
        <v>10</v>
      </c>
      <c r="B15" s="6" t="s">
        <v>109</v>
      </c>
      <c r="C15" s="6" t="s">
        <v>104</v>
      </c>
      <c r="D15" s="6" t="s">
        <v>100</v>
      </c>
      <c r="E15" s="6">
        <v>0.25</v>
      </c>
      <c r="F15" s="8">
        <v>3000</v>
      </c>
      <c r="G15" s="31">
        <f>E15*F15</f>
        <v>750</v>
      </c>
      <c r="H15" s="7"/>
    </row>
    <row r="16" spans="1:8" x14ac:dyDescent="0.25">
      <c r="A16" s="45" t="s">
        <v>110</v>
      </c>
      <c r="B16" s="45"/>
      <c r="C16" s="5"/>
      <c r="D16" s="5"/>
      <c r="E16" s="5"/>
      <c r="F16" s="8"/>
      <c r="G16" s="32">
        <f>SUM(G13:G15)</f>
        <v>5842.11</v>
      </c>
      <c r="H16" s="7">
        <v>23368</v>
      </c>
    </row>
    <row r="17" spans="1:8" x14ac:dyDescent="0.25">
      <c r="A17" s="6">
        <v>11</v>
      </c>
      <c r="B17" s="6" t="s">
        <v>111</v>
      </c>
      <c r="C17" s="6" t="s">
        <v>112</v>
      </c>
      <c r="D17" s="6" t="s">
        <v>100</v>
      </c>
      <c r="E17" s="5">
        <v>0.25</v>
      </c>
      <c r="F17" s="8">
        <v>30000</v>
      </c>
      <c r="G17" s="31">
        <f>F17*E17</f>
        <v>7500</v>
      </c>
      <c r="H17" s="7"/>
    </row>
    <row r="18" spans="1:8" x14ac:dyDescent="0.25">
      <c r="A18" s="6">
        <v>12</v>
      </c>
      <c r="B18" s="6" t="s">
        <v>111</v>
      </c>
      <c r="C18" s="6" t="s">
        <v>107</v>
      </c>
      <c r="D18" s="6" t="s">
        <v>100</v>
      </c>
      <c r="E18" s="5">
        <v>7.0000000000000007E-2</v>
      </c>
      <c r="F18" s="8">
        <v>44737</v>
      </c>
      <c r="G18" s="31">
        <f t="shared" ref="G18:G20" si="0">F18*E18</f>
        <v>3131.59</v>
      </c>
      <c r="H18" s="7"/>
    </row>
    <row r="19" spans="1:8" x14ac:dyDescent="0.25">
      <c r="A19" s="6">
        <v>13</v>
      </c>
      <c r="B19" s="6" t="s">
        <v>111</v>
      </c>
      <c r="C19" s="6" t="s">
        <v>114</v>
      </c>
      <c r="D19" s="6" t="s">
        <v>115</v>
      </c>
      <c r="E19" s="5">
        <v>0.15</v>
      </c>
      <c r="F19" s="8">
        <v>30000</v>
      </c>
      <c r="G19" s="31">
        <f t="shared" si="0"/>
        <v>4500</v>
      </c>
      <c r="H19" s="7"/>
    </row>
    <row r="20" spans="1:8" x14ac:dyDescent="0.25">
      <c r="A20" s="6">
        <v>14</v>
      </c>
      <c r="B20" s="6" t="s">
        <v>111</v>
      </c>
      <c r="C20" s="6" t="s">
        <v>113</v>
      </c>
      <c r="D20" s="6" t="s">
        <v>100</v>
      </c>
      <c r="E20" s="5">
        <v>0.12</v>
      </c>
      <c r="F20" s="8">
        <v>3000</v>
      </c>
      <c r="G20" s="31">
        <f t="shared" si="0"/>
        <v>360</v>
      </c>
      <c r="H20" s="7"/>
    </row>
    <row r="21" spans="1:8" x14ac:dyDescent="0.25">
      <c r="A21" s="41" t="s">
        <v>116</v>
      </c>
      <c r="B21" s="41"/>
      <c r="C21" s="4"/>
      <c r="D21" s="4"/>
      <c r="E21" s="4"/>
      <c r="F21" s="7"/>
      <c r="G21" s="32">
        <f>SUM(G17:G20)</f>
        <v>15491.59</v>
      </c>
      <c r="H21" s="7">
        <v>61966</v>
      </c>
    </row>
    <row r="22" spans="1:8" x14ac:dyDescent="0.25">
      <c r="A22" s="6">
        <v>15</v>
      </c>
      <c r="B22" s="6" t="s">
        <v>117</v>
      </c>
      <c r="C22" s="6" t="s">
        <v>118</v>
      </c>
      <c r="D22" s="5" t="s">
        <v>100</v>
      </c>
      <c r="E22" s="5">
        <v>6.5000000000000002E-2</v>
      </c>
      <c r="F22" s="8">
        <v>120000</v>
      </c>
      <c r="G22" s="31">
        <f>F22*E22</f>
        <v>7800</v>
      </c>
      <c r="H22" s="7"/>
    </row>
    <row r="23" spans="1:8" x14ac:dyDescent="0.25">
      <c r="A23" s="6">
        <v>16</v>
      </c>
      <c r="B23" s="6" t="s">
        <v>117</v>
      </c>
      <c r="C23" s="6" t="s">
        <v>107</v>
      </c>
      <c r="D23" s="5" t="s">
        <v>100</v>
      </c>
      <c r="E23" s="5">
        <v>7.0000000000000007E-2</v>
      </c>
      <c r="F23" s="8">
        <v>44737</v>
      </c>
      <c r="G23" s="31">
        <f t="shared" ref="G23:G25" si="1">F23*E23</f>
        <v>3131.59</v>
      </c>
      <c r="H23" s="7"/>
    </row>
    <row r="24" spans="1:8" x14ac:dyDescent="0.25">
      <c r="A24" s="6">
        <v>17</v>
      </c>
      <c r="B24" s="6" t="s">
        <v>117</v>
      </c>
      <c r="C24" s="6" t="s">
        <v>114</v>
      </c>
      <c r="D24" s="5" t="s">
        <v>115</v>
      </c>
      <c r="E24" s="5">
        <v>0.12</v>
      </c>
      <c r="F24" s="8">
        <v>30000</v>
      </c>
      <c r="G24" s="31">
        <f t="shared" si="1"/>
        <v>3600</v>
      </c>
      <c r="H24" s="7"/>
    </row>
    <row r="25" spans="1:8" x14ac:dyDescent="0.25">
      <c r="A25" s="6">
        <v>18</v>
      </c>
      <c r="B25" s="6" t="s">
        <v>117</v>
      </c>
      <c r="C25" s="6" t="s">
        <v>119</v>
      </c>
      <c r="D25" s="5" t="s">
        <v>100</v>
      </c>
      <c r="E25" s="5">
        <v>0.12</v>
      </c>
      <c r="F25" s="8">
        <v>3000</v>
      </c>
      <c r="G25" s="31">
        <f t="shared" si="1"/>
        <v>360</v>
      </c>
      <c r="H25" s="7"/>
    </row>
    <row r="26" spans="1:8" x14ac:dyDescent="0.25">
      <c r="A26" s="45" t="s">
        <v>120</v>
      </c>
      <c r="B26" s="45"/>
      <c r="C26" s="4"/>
      <c r="D26" s="4"/>
      <c r="E26" s="4"/>
      <c r="F26" s="7"/>
      <c r="G26" s="32">
        <f>SUM(G22:G25)</f>
        <v>14891.59</v>
      </c>
      <c r="H26" s="7">
        <v>59566</v>
      </c>
    </row>
    <row r="27" spans="1:8" x14ac:dyDescent="0.25">
      <c r="A27" s="6">
        <v>19</v>
      </c>
      <c r="B27" s="6" t="s">
        <v>121</v>
      </c>
      <c r="C27" s="6" t="s">
        <v>122</v>
      </c>
      <c r="D27" s="5" t="s">
        <v>100</v>
      </c>
      <c r="E27" s="5">
        <v>0.65</v>
      </c>
      <c r="F27" s="8">
        <v>15000</v>
      </c>
      <c r="G27" s="31">
        <f>F27*E27</f>
        <v>9750</v>
      </c>
      <c r="H27" s="7"/>
    </row>
    <row r="28" spans="1:8" x14ac:dyDescent="0.25">
      <c r="A28" s="6">
        <v>20</v>
      </c>
      <c r="B28" s="6" t="s">
        <v>121</v>
      </c>
      <c r="C28" s="6" t="s">
        <v>107</v>
      </c>
      <c r="D28" s="5" t="s">
        <v>100</v>
      </c>
      <c r="E28" s="5">
        <v>0.06</v>
      </c>
      <c r="F28" s="8">
        <v>44737</v>
      </c>
      <c r="G28" s="31">
        <f t="shared" ref="G28:G30" si="2">F28*E28</f>
        <v>2684.22</v>
      </c>
      <c r="H28" s="7"/>
    </row>
    <row r="29" spans="1:8" x14ac:dyDescent="0.25">
      <c r="A29" s="6">
        <v>21</v>
      </c>
      <c r="B29" s="6" t="s">
        <v>121</v>
      </c>
      <c r="C29" s="6" t="s">
        <v>114</v>
      </c>
      <c r="D29" s="5" t="s">
        <v>115</v>
      </c>
      <c r="E29" s="5">
        <v>0.12</v>
      </c>
      <c r="F29" s="8">
        <v>30000</v>
      </c>
      <c r="G29" s="31">
        <f t="shared" si="2"/>
        <v>3600</v>
      </c>
      <c r="H29" s="7"/>
    </row>
    <row r="30" spans="1:8" x14ac:dyDescent="0.25">
      <c r="A30" s="6">
        <v>22</v>
      </c>
      <c r="B30" s="6" t="s">
        <v>121</v>
      </c>
      <c r="C30" s="6" t="s">
        <v>119</v>
      </c>
      <c r="D30" s="5" t="s">
        <v>100</v>
      </c>
      <c r="E30" s="5">
        <v>0.22</v>
      </c>
      <c r="F30" s="8">
        <v>1000</v>
      </c>
      <c r="G30" s="31">
        <f t="shared" si="2"/>
        <v>220</v>
      </c>
      <c r="H30" s="7"/>
    </row>
    <row r="31" spans="1:8" x14ac:dyDescent="0.25">
      <c r="A31" s="45" t="s">
        <v>123</v>
      </c>
      <c r="B31" s="45"/>
      <c r="C31" s="4"/>
      <c r="D31" s="4"/>
      <c r="E31" s="4"/>
      <c r="F31" s="7"/>
      <c r="G31" s="32">
        <f>SUM(G27:G30)</f>
        <v>16254.22</v>
      </c>
      <c r="H31" s="7">
        <v>65017</v>
      </c>
    </row>
    <row r="32" spans="1:8" x14ac:dyDescent="0.25">
      <c r="A32" s="6">
        <v>23</v>
      </c>
      <c r="B32" s="6" t="s">
        <v>124</v>
      </c>
      <c r="C32" s="6" t="s">
        <v>125</v>
      </c>
      <c r="D32" s="6" t="s">
        <v>100</v>
      </c>
      <c r="E32" s="6">
        <v>0.5</v>
      </c>
      <c r="F32" s="8">
        <v>20000</v>
      </c>
      <c r="G32" s="31">
        <f>F32*E32</f>
        <v>10000</v>
      </c>
      <c r="H32" s="7"/>
    </row>
    <row r="33" spans="1:8" x14ac:dyDescent="0.25">
      <c r="A33" s="6">
        <v>24</v>
      </c>
      <c r="B33" s="6" t="s">
        <v>124</v>
      </c>
      <c r="C33" s="6" t="s">
        <v>126</v>
      </c>
      <c r="D33" s="6" t="s">
        <v>115</v>
      </c>
      <c r="E33" s="6">
        <v>1.4999999999999999E-2</v>
      </c>
      <c r="F33" s="8">
        <v>45000</v>
      </c>
      <c r="G33" s="31">
        <f t="shared" ref="G33:G34" si="3">F33*E33</f>
        <v>675</v>
      </c>
      <c r="H33" s="7"/>
    </row>
    <row r="34" spans="1:8" x14ac:dyDescent="0.25">
      <c r="A34" s="6">
        <v>25</v>
      </c>
      <c r="B34" s="6" t="s">
        <v>124</v>
      </c>
      <c r="C34" s="6" t="s">
        <v>113</v>
      </c>
      <c r="D34" s="6" t="s">
        <v>100</v>
      </c>
      <c r="E34" s="5">
        <v>0.12</v>
      </c>
      <c r="F34" s="8">
        <v>3000</v>
      </c>
      <c r="G34" s="31">
        <f t="shared" si="3"/>
        <v>360</v>
      </c>
      <c r="H34" s="7"/>
    </row>
    <row r="35" spans="1:8" x14ac:dyDescent="0.25">
      <c r="A35" s="45" t="s">
        <v>127</v>
      </c>
      <c r="B35" s="45"/>
      <c r="C35" s="4"/>
      <c r="D35" s="4"/>
      <c r="E35" s="4"/>
      <c r="F35" s="7"/>
      <c r="G35" s="32">
        <f>SUM(G32:G34)</f>
        <v>11035</v>
      </c>
      <c r="H35" s="7">
        <v>44140</v>
      </c>
    </row>
    <row r="36" spans="1:8" x14ac:dyDescent="0.25">
      <c r="A36" s="6">
        <v>26</v>
      </c>
      <c r="B36" s="6" t="s">
        <v>128</v>
      </c>
      <c r="C36" s="6" t="s">
        <v>129</v>
      </c>
      <c r="D36" s="6" t="s">
        <v>131</v>
      </c>
      <c r="E36" s="6">
        <v>0.5</v>
      </c>
      <c r="F36" s="8">
        <v>10000</v>
      </c>
      <c r="G36" s="31">
        <f>F36*E36</f>
        <v>5000</v>
      </c>
      <c r="H36" s="7"/>
    </row>
    <row r="37" spans="1:8" x14ac:dyDescent="0.25">
      <c r="A37" s="6">
        <v>27</v>
      </c>
      <c r="B37" s="6" t="s">
        <v>128</v>
      </c>
      <c r="C37" s="6" t="s">
        <v>130</v>
      </c>
      <c r="D37" s="6" t="s">
        <v>115</v>
      </c>
      <c r="E37" s="6">
        <v>0.06</v>
      </c>
      <c r="F37" s="8">
        <v>45000</v>
      </c>
      <c r="G37" s="31">
        <f t="shared" ref="G37:G38" si="4">F37*E37</f>
        <v>2700</v>
      </c>
      <c r="H37" s="7"/>
    </row>
    <row r="38" spans="1:8" x14ac:dyDescent="0.25">
      <c r="A38" s="6">
        <v>28</v>
      </c>
      <c r="B38" s="6" t="s">
        <v>128</v>
      </c>
      <c r="C38" s="6" t="s">
        <v>113</v>
      </c>
      <c r="D38" s="6" t="s">
        <v>100</v>
      </c>
      <c r="E38" s="6">
        <v>0.15</v>
      </c>
      <c r="F38" s="8">
        <v>680</v>
      </c>
      <c r="G38" s="31">
        <f t="shared" si="4"/>
        <v>102</v>
      </c>
      <c r="H38" s="7"/>
    </row>
    <row r="39" spans="1:8" x14ac:dyDescent="0.25">
      <c r="A39" s="41" t="s">
        <v>132</v>
      </c>
      <c r="B39" s="41"/>
      <c r="C39" s="4"/>
      <c r="D39" s="4"/>
      <c r="E39" s="4"/>
      <c r="F39" s="7"/>
      <c r="G39" s="32">
        <f>SUM(G36:G38)</f>
        <v>7802</v>
      </c>
      <c r="H39" s="7">
        <v>31208</v>
      </c>
    </row>
    <row r="40" spans="1:8" x14ac:dyDescent="0.25">
      <c r="A40" s="46" t="s">
        <v>133</v>
      </c>
      <c r="B40" s="47"/>
      <c r="C40" s="4"/>
      <c r="D40" s="4"/>
      <c r="E40" s="4"/>
      <c r="F40" s="7"/>
      <c r="G40" s="32">
        <f>H39+H35+H31+H26+H21+H16+H9+H5+H12</f>
        <v>345113</v>
      </c>
      <c r="H40" s="7">
        <f>H39+H35+H31+H26+H21+H16+H12+H9+H5</f>
        <v>345113</v>
      </c>
    </row>
  </sheetData>
  <mergeCells count="11">
    <mergeCell ref="A1:H1"/>
    <mergeCell ref="A39:B39"/>
    <mergeCell ref="A40:B40"/>
    <mergeCell ref="A5:B5"/>
    <mergeCell ref="A9:B9"/>
    <mergeCell ref="A12:B12"/>
    <mergeCell ref="A16:B16"/>
    <mergeCell ref="A21:B21"/>
    <mergeCell ref="A26:B26"/>
    <mergeCell ref="A31:B31"/>
    <mergeCell ref="A35:B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34"/>
  <sheetViews>
    <sheetView topLeftCell="A24" workbookViewId="0">
      <selection activeCell="N41" sqref="N41"/>
    </sheetView>
  </sheetViews>
  <sheetFormatPr defaultRowHeight="15" x14ac:dyDescent="0.25"/>
  <cols>
    <col min="1" max="1" width="5.85546875" customWidth="1"/>
    <col min="4" max="4" width="27" bestFit="1" customWidth="1"/>
    <col min="12" max="12" width="10.7109375" bestFit="1" customWidth="1"/>
    <col min="13" max="13" width="24.5703125" bestFit="1" customWidth="1"/>
  </cols>
  <sheetData>
    <row r="1" spans="1:16" ht="18.75" x14ac:dyDescent="0.3">
      <c r="A1" s="40" t="s">
        <v>193</v>
      </c>
      <c r="B1" s="40"/>
      <c r="C1" s="40"/>
      <c r="D1" s="40"/>
      <c r="E1" s="40"/>
      <c r="F1" s="40"/>
      <c r="G1" s="40"/>
      <c r="J1" s="40" t="s">
        <v>194</v>
      </c>
      <c r="K1" s="40"/>
      <c r="L1" s="40"/>
      <c r="M1" s="40"/>
      <c r="N1" s="40"/>
      <c r="O1" s="40"/>
      <c r="P1" s="40"/>
    </row>
    <row r="2" spans="1:16" s="14" customFormat="1" x14ac:dyDescent="0.25">
      <c r="A2" s="17" t="s">
        <v>1</v>
      </c>
      <c r="B2" s="17" t="s">
        <v>136</v>
      </c>
      <c r="C2" s="17" t="s">
        <v>137</v>
      </c>
      <c r="D2" s="17" t="s">
        <v>63</v>
      </c>
      <c r="E2" s="17" t="s">
        <v>3</v>
      </c>
      <c r="F2" s="17" t="s">
        <v>138</v>
      </c>
      <c r="G2" s="17" t="s">
        <v>5</v>
      </c>
      <c r="J2" s="17" t="s">
        <v>1</v>
      </c>
      <c r="K2" s="17" t="s">
        <v>136</v>
      </c>
      <c r="L2" s="17" t="s">
        <v>137</v>
      </c>
      <c r="M2" s="17" t="s">
        <v>63</v>
      </c>
      <c r="N2" s="17" t="s">
        <v>3</v>
      </c>
      <c r="O2" s="17" t="s">
        <v>138</v>
      </c>
      <c r="P2" s="17" t="s">
        <v>5</v>
      </c>
    </row>
    <row r="3" spans="1:16" x14ac:dyDescent="0.25">
      <c r="A3" s="35">
        <v>1</v>
      </c>
      <c r="B3" s="35" t="s">
        <v>139</v>
      </c>
      <c r="C3" s="35" t="s">
        <v>140</v>
      </c>
      <c r="D3" s="35" t="s">
        <v>141</v>
      </c>
      <c r="E3" s="35" t="s">
        <v>142</v>
      </c>
      <c r="F3" s="35"/>
      <c r="G3" s="35"/>
      <c r="J3" s="5">
        <v>1</v>
      </c>
      <c r="K3" s="5" t="s">
        <v>163</v>
      </c>
      <c r="L3" s="5" t="s">
        <v>195</v>
      </c>
      <c r="M3" s="5" t="s">
        <v>196</v>
      </c>
      <c r="N3" s="5" t="s">
        <v>154</v>
      </c>
      <c r="O3" s="5"/>
      <c r="P3" s="5"/>
    </row>
    <row r="4" spans="1:16" x14ac:dyDescent="0.25">
      <c r="A4" s="35">
        <v>2</v>
      </c>
      <c r="B4" s="35" t="s">
        <v>139</v>
      </c>
      <c r="C4" s="35" t="s">
        <v>140</v>
      </c>
      <c r="D4" s="35" t="s">
        <v>143</v>
      </c>
      <c r="E4" s="35" t="s">
        <v>142</v>
      </c>
      <c r="F4" s="35"/>
      <c r="G4" s="35"/>
      <c r="J4" s="5">
        <v>2</v>
      </c>
      <c r="K4" s="5" t="s">
        <v>139</v>
      </c>
      <c r="L4" s="5" t="s">
        <v>195</v>
      </c>
      <c r="M4" s="5" t="s">
        <v>197</v>
      </c>
      <c r="N4" s="5" t="s">
        <v>199</v>
      </c>
      <c r="O4" s="5"/>
      <c r="P4" s="5"/>
    </row>
    <row r="5" spans="1:16" x14ac:dyDescent="0.25">
      <c r="A5" s="35">
        <v>3</v>
      </c>
      <c r="B5" s="35" t="s">
        <v>139</v>
      </c>
      <c r="C5" s="35" t="s">
        <v>140</v>
      </c>
      <c r="D5" s="35" t="s">
        <v>144</v>
      </c>
      <c r="E5" s="35" t="s">
        <v>142</v>
      </c>
      <c r="F5" s="35"/>
      <c r="G5" s="35"/>
      <c r="J5" s="5">
        <v>3</v>
      </c>
      <c r="K5" s="5" t="s">
        <v>139</v>
      </c>
      <c r="L5" s="5" t="s">
        <v>195</v>
      </c>
      <c r="M5" s="5" t="s">
        <v>198</v>
      </c>
      <c r="N5" s="5" t="s">
        <v>199</v>
      </c>
      <c r="O5" s="5"/>
      <c r="P5" s="5"/>
    </row>
    <row r="6" spans="1:16" x14ac:dyDescent="0.25">
      <c r="A6" s="35">
        <v>4</v>
      </c>
      <c r="B6" s="35" t="s">
        <v>139</v>
      </c>
      <c r="C6" s="35" t="s">
        <v>140</v>
      </c>
      <c r="D6" s="35" t="s">
        <v>145</v>
      </c>
      <c r="E6" s="35" t="s">
        <v>142</v>
      </c>
      <c r="F6" s="35"/>
      <c r="G6" s="35"/>
      <c r="J6" s="5">
        <v>4</v>
      </c>
      <c r="K6" s="5" t="s">
        <v>180</v>
      </c>
      <c r="L6" s="5" t="s">
        <v>195</v>
      </c>
      <c r="M6" s="5" t="s">
        <v>196</v>
      </c>
      <c r="N6" s="5" t="s">
        <v>192</v>
      </c>
      <c r="O6" s="5"/>
      <c r="P6" s="5"/>
    </row>
    <row r="7" spans="1:16" x14ac:dyDescent="0.25">
      <c r="A7" s="35">
        <v>5</v>
      </c>
      <c r="B7" s="35" t="s">
        <v>139</v>
      </c>
      <c r="C7" s="35" t="s">
        <v>140</v>
      </c>
      <c r="D7" s="35" t="s">
        <v>147</v>
      </c>
      <c r="E7" s="35" t="s">
        <v>142</v>
      </c>
      <c r="F7" s="35"/>
      <c r="G7" s="35"/>
      <c r="J7" s="5">
        <v>5</v>
      </c>
      <c r="K7" s="5" t="s">
        <v>180</v>
      </c>
      <c r="L7" s="5" t="s">
        <v>195</v>
      </c>
      <c r="M7" s="5" t="s">
        <v>200</v>
      </c>
      <c r="N7" s="5" t="s">
        <v>199</v>
      </c>
      <c r="O7" s="5"/>
      <c r="P7" s="5"/>
    </row>
    <row r="8" spans="1:16" x14ac:dyDescent="0.25">
      <c r="A8" s="35">
        <v>6</v>
      </c>
      <c r="B8" s="35" t="s">
        <v>139</v>
      </c>
      <c r="C8" s="35" t="s">
        <v>140</v>
      </c>
      <c r="D8" s="35" t="s">
        <v>146</v>
      </c>
      <c r="E8" s="35" t="s">
        <v>142</v>
      </c>
      <c r="F8" s="35"/>
      <c r="G8" s="35"/>
      <c r="J8" s="5">
        <v>6</v>
      </c>
      <c r="K8" s="5" t="s">
        <v>180</v>
      </c>
      <c r="L8" s="5" t="s">
        <v>195</v>
      </c>
      <c r="M8" s="5" t="s">
        <v>201</v>
      </c>
      <c r="N8" s="5" t="s">
        <v>199</v>
      </c>
      <c r="O8" s="5"/>
      <c r="P8" s="5"/>
    </row>
    <row r="9" spans="1:16" x14ac:dyDescent="0.25">
      <c r="A9" s="35">
        <v>7</v>
      </c>
      <c r="B9" s="35" t="s">
        <v>139</v>
      </c>
      <c r="C9" s="35" t="s">
        <v>140</v>
      </c>
      <c r="D9" s="35" t="s">
        <v>149</v>
      </c>
      <c r="E9" s="35" t="s">
        <v>142</v>
      </c>
      <c r="F9" s="35"/>
      <c r="G9" s="35"/>
      <c r="J9" s="5">
        <v>7</v>
      </c>
      <c r="K9" s="5" t="s">
        <v>180</v>
      </c>
      <c r="L9" s="5" t="s">
        <v>195</v>
      </c>
      <c r="M9" s="5" t="s">
        <v>202</v>
      </c>
      <c r="N9" s="5" t="s">
        <v>203</v>
      </c>
      <c r="O9" s="5"/>
      <c r="P9" s="5"/>
    </row>
    <row r="10" spans="1:16" x14ac:dyDescent="0.25">
      <c r="A10" s="35">
        <v>8</v>
      </c>
      <c r="B10" s="35" t="s">
        <v>139</v>
      </c>
      <c r="C10" s="35" t="s">
        <v>140</v>
      </c>
      <c r="D10" s="35" t="s">
        <v>148</v>
      </c>
      <c r="E10" s="35" t="s">
        <v>142</v>
      </c>
      <c r="F10" s="35"/>
      <c r="G10" s="35"/>
      <c r="J10" s="5">
        <v>8</v>
      </c>
      <c r="K10" s="5" t="s">
        <v>180</v>
      </c>
      <c r="L10" s="5" t="s">
        <v>195</v>
      </c>
      <c r="M10" s="5" t="s">
        <v>204</v>
      </c>
      <c r="N10" s="5" t="s">
        <v>199</v>
      </c>
      <c r="O10" s="5"/>
      <c r="P10" s="5"/>
    </row>
    <row r="11" spans="1:16" x14ac:dyDescent="0.25">
      <c r="A11" s="35">
        <v>9</v>
      </c>
      <c r="B11" s="35" t="s">
        <v>139</v>
      </c>
      <c r="C11" s="35" t="s">
        <v>140</v>
      </c>
      <c r="D11" s="35" t="s">
        <v>150</v>
      </c>
      <c r="E11" s="35" t="s">
        <v>142</v>
      </c>
      <c r="F11" s="35"/>
      <c r="G11" s="35"/>
      <c r="J11" s="5">
        <v>9</v>
      </c>
      <c r="K11" s="5" t="s">
        <v>180</v>
      </c>
      <c r="L11" s="5" t="s">
        <v>195</v>
      </c>
      <c r="M11" s="5" t="s">
        <v>205</v>
      </c>
      <c r="N11" s="5" t="s">
        <v>199</v>
      </c>
      <c r="O11" s="5"/>
      <c r="P11" s="5"/>
    </row>
    <row r="12" spans="1:16" x14ac:dyDescent="0.25">
      <c r="A12" s="35">
        <v>10</v>
      </c>
      <c r="B12" s="35" t="s">
        <v>139</v>
      </c>
      <c r="C12" s="35" t="s">
        <v>140</v>
      </c>
      <c r="D12" s="35" t="s">
        <v>151</v>
      </c>
      <c r="E12" s="35" t="s">
        <v>142</v>
      </c>
      <c r="F12" s="35"/>
      <c r="G12" s="35"/>
      <c r="J12" s="5">
        <v>10</v>
      </c>
      <c r="K12" s="5" t="s">
        <v>180</v>
      </c>
      <c r="L12" s="5" t="s">
        <v>195</v>
      </c>
      <c r="M12" s="5" t="s">
        <v>206</v>
      </c>
      <c r="N12" s="5" t="s">
        <v>203</v>
      </c>
      <c r="O12" s="5"/>
      <c r="P12" s="5"/>
    </row>
    <row r="13" spans="1:16" x14ac:dyDescent="0.25">
      <c r="A13" s="35">
        <v>11</v>
      </c>
      <c r="B13" s="35" t="s">
        <v>139</v>
      </c>
      <c r="C13" s="35" t="s">
        <v>140</v>
      </c>
      <c r="D13" s="35" t="s">
        <v>152</v>
      </c>
      <c r="E13" s="35" t="s">
        <v>142</v>
      </c>
      <c r="F13" s="35"/>
      <c r="G13" s="35"/>
    </row>
    <row r="14" spans="1:16" ht="18.75" x14ac:dyDescent="0.3">
      <c r="A14" s="35">
        <v>12</v>
      </c>
      <c r="B14" s="35" t="s">
        <v>139</v>
      </c>
      <c r="C14" s="35" t="s">
        <v>140</v>
      </c>
      <c r="D14" s="35" t="s">
        <v>153</v>
      </c>
      <c r="E14" s="35" t="s">
        <v>154</v>
      </c>
      <c r="F14" s="35"/>
      <c r="G14" s="35"/>
      <c r="J14" s="40" t="s">
        <v>207</v>
      </c>
      <c r="K14" s="40"/>
      <c r="L14" s="40"/>
      <c r="M14" s="40"/>
      <c r="N14" s="40"/>
      <c r="O14" s="40"/>
      <c r="P14" s="40"/>
    </row>
    <row r="15" spans="1:16" x14ac:dyDescent="0.25">
      <c r="A15" s="35">
        <v>13</v>
      </c>
      <c r="B15" s="35" t="s">
        <v>139</v>
      </c>
      <c r="C15" s="35" t="s">
        <v>140</v>
      </c>
      <c r="D15" s="35" t="s">
        <v>155</v>
      </c>
      <c r="E15" s="35" t="s">
        <v>142</v>
      </c>
      <c r="F15" s="35"/>
      <c r="G15" s="35"/>
      <c r="J15" s="17" t="s">
        <v>1</v>
      </c>
      <c r="K15" s="17" t="s">
        <v>136</v>
      </c>
      <c r="L15" s="17" t="s">
        <v>137</v>
      </c>
      <c r="M15" s="17" t="s">
        <v>63</v>
      </c>
      <c r="N15" s="17" t="s">
        <v>3</v>
      </c>
      <c r="O15" s="17" t="s">
        <v>138</v>
      </c>
      <c r="P15" s="17" t="s">
        <v>5</v>
      </c>
    </row>
    <row r="16" spans="1:16" x14ac:dyDescent="0.25">
      <c r="A16" s="35">
        <v>14</v>
      </c>
      <c r="B16" s="35" t="s">
        <v>139</v>
      </c>
      <c r="C16" s="35" t="s">
        <v>140</v>
      </c>
      <c r="D16" s="35" t="s">
        <v>156</v>
      </c>
      <c r="E16" s="35" t="s">
        <v>142</v>
      </c>
      <c r="F16" s="35"/>
      <c r="G16" s="35"/>
      <c r="J16" s="30">
        <v>1</v>
      </c>
      <c r="K16" s="30" t="s">
        <v>139</v>
      </c>
      <c r="L16" s="30" t="s">
        <v>217</v>
      </c>
      <c r="M16" s="30" t="s">
        <v>208</v>
      </c>
      <c r="N16" s="30" t="s">
        <v>142</v>
      </c>
      <c r="O16" s="30"/>
      <c r="P16" s="30"/>
    </row>
    <row r="17" spans="1:16" x14ac:dyDescent="0.25">
      <c r="A17" s="35">
        <v>15</v>
      </c>
      <c r="B17" s="35" t="s">
        <v>139</v>
      </c>
      <c r="C17" s="35" t="s">
        <v>140</v>
      </c>
      <c r="D17" s="35" t="s">
        <v>157</v>
      </c>
      <c r="E17" s="35" t="s">
        <v>142</v>
      </c>
      <c r="F17" s="35"/>
      <c r="G17" s="35"/>
      <c r="J17" s="30">
        <v>2</v>
      </c>
      <c r="K17" s="30" t="s">
        <v>139</v>
      </c>
      <c r="L17" s="30" t="s">
        <v>217</v>
      </c>
      <c r="M17" s="30" t="s">
        <v>209</v>
      </c>
      <c r="N17" s="30" t="s">
        <v>142</v>
      </c>
      <c r="O17" s="30"/>
      <c r="P17" s="30"/>
    </row>
    <row r="18" spans="1:16" x14ac:dyDescent="0.25">
      <c r="A18" s="35">
        <v>16</v>
      </c>
      <c r="B18" s="35" t="s">
        <v>139</v>
      </c>
      <c r="C18" s="35" t="s">
        <v>140</v>
      </c>
      <c r="D18" s="35" t="s">
        <v>158</v>
      </c>
      <c r="E18" s="35" t="s">
        <v>142</v>
      </c>
      <c r="F18" s="35"/>
      <c r="G18" s="35"/>
      <c r="J18" s="30">
        <v>3</v>
      </c>
      <c r="K18" s="30" t="s">
        <v>139</v>
      </c>
      <c r="L18" s="30" t="s">
        <v>217</v>
      </c>
      <c r="M18" s="30" t="s">
        <v>210</v>
      </c>
      <c r="N18" s="30" t="s">
        <v>142</v>
      </c>
      <c r="O18" s="30"/>
      <c r="P18" s="30"/>
    </row>
    <row r="19" spans="1:16" x14ac:dyDescent="0.25">
      <c r="A19" s="35">
        <v>17</v>
      </c>
      <c r="B19" s="35" t="s">
        <v>139</v>
      </c>
      <c r="C19" s="35" t="s">
        <v>140</v>
      </c>
      <c r="D19" s="35" t="s">
        <v>159</v>
      </c>
      <c r="E19" s="35" t="s">
        <v>142</v>
      </c>
      <c r="F19" s="35"/>
      <c r="G19" s="35"/>
      <c r="J19" s="30">
        <v>4</v>
      </c>
      <c r="K19" s="30" t="s">
        <v>139</v>
      </c>
      <c r="L19" s="30" t="s">
        <v>217</v>
      </c>
      <c r="M19" s="30" t="s">
        <v>211</v>
      </c>
      <c r="N19" s="30" t="s">
        <v>142</v>
      </c>
      <c r="O19" s="30"/>
      <c r="P19" s="30"/>
    </row>
    <row r="20" spans="1:16" x14ac:dyDescent="0.25">
      <c r="A20" s="35">
        <v>18</v>
      </c>
      <c r="B20" s="35" t="s">
        <v>139</v>
      </c>
      <c r="C20" s="35" t="s">
        <v>140</v>
      </c>
      <c r="D20" s="35" t="s">
        <v>160</v>
      </c>
      <c r="E20" s="35" t="s">
        <v>142</v>
      </c>
      <c r="F20" s="35"/>
      <c r="G20" s="35"/>
      <c r="J20" s="30">
        <v>5</v>
      </c>
      <c r="K20" s="30" t="s">
        <v>139</v>
      </c>
      <c r="L20" s="30" t="s">
        <v>217</v>
      </c>
      <c r="M20" s="30" t="s">
        <v>212</v>
      </c>
      <c r="N20" s="30" t="s">
        <v>142</v>
      </c>
      <c r="O20" s="30"/>
      <c r="P20" s="30"/>
    </row>
    <row r="21" spans="1:16" x14ac:dyDescent="0.25">
      <c r="A21" s="35">
        <v>19</v>
      </c>
      <c r="B21" s="35" t="s">
        <v>139</v>
      </c>
      <c r="C21" s="35" t="s">
        <v>140</v>
      </c>
      <c r="D21" s="35" t="s">
        <v>161</v>
      </c>
      <c r="E21" s="35" t="s">
        <v>142</v>
      </c>
      <c r="F21" s="35"/>
      <c r="G21" s="35"/>
      <c r="J21" s="30">
        <v>6</v>
      </c>
      <c r="K21" s="30" t="s">
        <v>139</v>
      </c>
      <c r="L21" s="30" t="s">
        <v>217</v>
      </c>
      <c r="M21" s="30" t="s">
        <v>213</v>
      </c>
      <c r="N21" s="30" t="s">
        <v>142</v>
      </c>
      <c r="O21" s="30"/>
      <c r="P21" s="30"/>
    </row>
    <row r="22" spans="1:16" x14ac:dyDescent="0.25">
      <c r="A22" s="33">
        <v>20</v>
      </c>
      <c r="B22" s="33" t="s">
        <v>163</v>
      </c>
      <c r="C22" s="33" t="s">
        <v>140</v>
      </c>
      <c r="D22" s="33" t="s">
        <v>162</v>
      </c>
      <c r="E22" s="33" t="s">
        <v>142</v>
      </c>
      <c r="F22" s="33"/>
      <c r="G22" s="33"/>
      <c r="J22" s="30">
        <v>7</v>
      </c>
      <c r="K22" s="30" t="s">
        <v>139</v>
      </c>
      <c r="L22" s="30" t="s">
        <v>217</v>
      </c>
      <c r="M22" s="30" t="s">
        <v>214</v>
      </c>
      <c r="N22" s="30" t="s">
        <v>142</v>
      </c>
      <c r="O22" s="30"/>
      <c r="P22" s="30"/>
    </row>
    <row r="23" spans="1:16" x14ac:dyDescent="0.25">
      <c r="A23" s="33">
        <v>21</v>
      </c>
      <c r="B23" s="33" t="s">
        <v>163</v>
      </c>
      <c r="C23" s="33" t="s">
        <v>140</v>
      </c>
      <c r="D23" s="33" t="s">
        <v>164</v>
      </c>
      <c r="E23" s="33" t="s">
        <v>142</v>
      </c>
      <c r="F23" s="33"/>
      <c r="G23" s="33"/>
      <c r="J23" s="30">
        <v>8</v>
      </c>
      <c r="K23" s="30" t="s">
        <v>139</v>
      </c>
      <c r="L23" s="30" t="s">
        <v>217</v>
      </c>
      <c r="M23" s="30" t="s">
        <v>215</v>
      </c>
      <c r="N23" s="30" t="s">
        <v>142</v>
      </c>
      <c r="O23" s="30"/>
      <c r="P23" s="30"/>
    </row>
    <row r="24" spans="1:16" x14ac:dyDescent="0.25">
      <c r="A24" s="33">
        <v>22</v>
      </c>
      <c r="B24" s="33" t="s">
        <v>163</v>
      </c>
      <c r="C24" s="33" t="s">
        <v>140</v>
      </c>
      <c r="D24" s="33" t="s">
        <v>165</v>
      </c>
      <c r="E24" s="33" t="s">
        <v>142</v>
      </c>
      <c r="F24" s="33"/>
      <c r="G24" s="33"/>
      <c r="J24" s="30">
        <v>9</v>
      </c>
      <c r="K24" s="30" t="s">
        <v>139</v>
      </c>
      <c r="L24" s="30" t="s">
        <v>217</v>
      </c>
      <c r="M24" s="30" t="s">
        <v>216</v>
      </c>
      <c r="N24" s="30" t="s">
        <v>142</v>
      </c>
      <c r="O24" s="30"/>
      <c r="P24" s="30"/>
    </row>
    <row r="25" spans="1:16" x14ac:dyDescent="0.25">
      <c r="A25" s="33">
        <v>23</v>
      </c>
      <c r="B25" s="33" t="s">
        <v>163</v>
      </c>
      <c r="C25" s="33" t="s">
        <v>140</v>
      </c>
      <c r="D25" s="33" t="s">
        <v>166</v>
      </c>
      <c r="E25" s="33" t="s">
        <v>142</v>
      </c>
      <c r="F25" s="33"/>
      <c r="G25" s="33"/>
      <c r="J25" s="30">
        <v>10</v>
      </c>
      <c r="K25" s="30" t="s">
        <v>163</v>
      </c>
      <c r="L25" s="30" t="s">
        <v>217</v>
      </c>
      <c r="M25" s="30" t="s">
        <v>218</v>
      </c>
      <c r="N25" s="30" t="s">
        <v>142</v>
      </c>
      <c r="O25" s="30"/>
      <c r="P25" s="30"/>
    </row>
    <row r="26" spans="1:16" x14ac:dyDescent="0.25">
      <c r="A26" s="33">
        <v>24</v>
      </c>
      <c r="B26" s="33" t="s">
        <v>163</v>
      </c>
      <c r="C26" s="33" t="s">
        <v>140</v>
      </c>
      <c r="D26" s="33" t="s">
        <v>167</v>
      </c>
      <c r="E26" s="33" t="s">
        <v>142</v>
      </c>
      <c r="F26" s="33"/>
      <c r="G26" s="33"/>
      <c r="J26" s="30">
        <v>11</v>
      </c>
      <c r="K26" s="30" t="s">
        <v>163</v>
      </c>
      <c r="L26" s="30" t="s">
        <v>217</v>
      </c>
      <c r="M26" s="5" t="s">
        <v>219</v>
      </c>
      <c r="N26" s="30" t="s">
        <v>142</v>
      </c>
      <c r="O26" s="5"/>
      <c r="P26" s="5"/>
    </row>
    <row r="27" spans="1:16" x14ac:dyDescent="0.25">
      <c r="A27" s="33">
        <v>25</v>
      </c>
      <c r="B27" s="33" t="s">
        <v>163</v>
      </c>
      <c r="C27" s="33" t="s">
        <v>140</v>
      </c>
      <c r="D27" s="33" t="s">
        <v>160</v>
      </c>
      <c r="E27" s="33" t="s">
        <v>142</v>
      </c>
      <c r="F27" s="33"/>
      <c r="G27" s="33"/>
      <c r="J27" s="30">
        <v>12</v>
      </c>
      <c r="K27" s="30" t="s">
        <v>163</v>
      </c>
      <c r="L27" s="30" t="s">
        <v>217</v>
      </c>
      <c r="M27" s="5" t="s">
        <v>220</v>
      </c>
      <c r="N27" s="30" t="s">
        <v>142</v>
      </c>
      <c r="O27" s="5"/>
      <c r="P27" s="5"/>
    </row>
    <row r="28" spans="1:16" x14ac:dyDescent="0.25">
      <c r="A28" s="33">
        <v>26</v>
      </c>
      <c r="B28" s="33" t="s">
        <v>163</v>
      </c>
      <c r="C28" s="33" t="s">
        <v>140</v>
      </c>
      <c r="D28" s="33" t="s">
        <v>168</v>
      </c>
      <c r="E28" s="33" t="s">
        <v>142</v>
      </c>
      <c r="F28" s="33"/>
      <c r="G28" s="33"/>
      <c r="J28" s="30">
        <v>13</v>
      </c>
      <c r="K28" s="30" t="s">
        <v>163</v>
      </c>
      <c r="L28" s="30" t="s">
        <v>217</v>
      </c>
      <c r="M28" s="5" t="s">
        <v>221</v>
      </c>
      <c r="N28" s="30" t="s">
        <v>142</v>
      </c>
      <c r="O28" s="5"/>
      <c r="P28" s="5"/>
    </row>
    <row r="29" spans="1:16" x14ac:dyDescent="0.25">
      <c r="A29" s="5">
        <v>27</v>
      </c>
      <c r="B29" s="5" t="s">
        <v>69</v>
      </c>
      <c r="C29" s="5" t="s">
        <v>140</v>
      </c>
      <c r="D29" s="5" t="s">
        <v>169</v>
      </c>
      <c r="E29" s="5" t="s">
        <v>142</v>
      </c>
      <c r="F29" s="5"/>
      <c r="G29" s="5"/>
      <c r="J29" s="30">
        <v>14</v>
      </c>
      <c r="K29" s="30" t="s">
        <v>163</v>
      </c>
      <c r="L29" s="30" t="s">
        <v>217</v>
      </c>
      <c r="M29" s="5" t="s">
        <v>222</v>
      </c>
      <c r="N29" s="30" t="s">
        <v>142</v>
      </c>
      <c r="O29" s="5"/>
      <c r="P29" s="5"/>
    </row>
    <row r="30" spans="1:16" x14ac:dyDescent="0.25">
      <c r="A30" s="34">
        <v>28</v>
      </c>
      <c r="B30" s="34" t="s">
        <v>170</v>
      </c>
      <c r="C30" s="34" t="s">
        <v>140</v>
      </c>
      <c r="D30" s="34" t="s">
        <v>171</v>
      </c>
      <c r="E30" s="34" t="s">
        <v>142</v>
      </c>
      <c r="F30" s="34"/>
      <c r="G30" s="34"/>
      <c r="J30" s="30">
        <v>15</v>
      </c>
      <c r="K30" s="5" t="s">
        <v>69</v>
      </c>
      <c r="L30" s="30" t="s">
        <v>217</v>
      </c>
      <c r="M30" s="5" t="s">
        <v>223</v>
      </c>
      <c r="N30" s="30" t="s">
        <v>142</v>
      </c>
      <c r="O30" s="5"/>
      <c r="P30" s="5"/>
    </row>
    <row r="31" spans="1:16" x14ac:dyDescent="0.25">
      <c r="A31" s="34">
        <v>29</v>
      </c>
      <c r="B31" s="34" t="s">
        <v>170</v>
      </c>
      <c r="C31" s="34" t="s">
        <v>140</v>
      </c>
      <c r="D31" s="34" t="s">
        <v>172</v>
      </c>
      <c r="E31" s="34" t="s">
        <v>142</v>
      </c>
      <c r="F31" s="34"/>
      <c r="G31" s="34"/>
      <c r="J31" s="30">
        <v>16</v>
      </c>
      <c r="K31" s="5" t="s">
        <v>224</v>
      </c>
      <c r="L31" s="30" t="s">
        <v>217</v>
      </c>
      <c r="M31" s="5" t="s">
        <v>225</v>
      </c>
      <c r="N31" s="5" t="s">
        <v>142</v>
      </c>
      <c r="O31" s="5"/>
      <c r="P31" s="5"/>
    </row>
    <row r="32" spans="1:16" x14ac:dyDescent="0.25">
      <c r="A32" s="34">
        <v>30</v>
      </c>
      <c r="B32" s="34" t="s">
        <v>170</v>
      </c>
      <c r="C32" s="34" t="s">
        <v>140</v>
      </c>
      <c r="D32" s="34" t="s">
        <v>173</v>
      </c>
      <c r="E32" s="34" t="s">
        <v>142</v>
      </c>
      <c r="F32" s="34"/>
      <c r="G32" s="34"/>
      <c r="J32" s="30">
        <v>17</v>
      </c>
      <c r="K32" s="5" t="s">
        <v>224</v>
      </c>
      <c r="L32" s="30" t="s">
        <v>217</v>
      </c>
      <c r="M32" s="5" t="s">
        <v>226</v>
      </c>
      <c r="N32" s="5" t="s">
        <v>229</v>
      </c>
      <c r="O32" s="5"/>
      <c r="P32" s="5"/>
    </row>
    <row r="33" spans="1:16" x14ac:dyDescent="0.25">
      <c r="A33" s="34">
        <v>31</v>
      </c>
      <c r="B33" s="34" t="s">
        <v>170</v>
      </c>
      <c r="C33" s="34" t="s">
        <v>140</v>
      </c>
      <c r="D33" s="34" t="s">
        <v>174</v>
      </c>
      <c r="E33" s="34" t="s">
        <v>142</v>
      </c>
      <c r="F33" s="34"/>
      <c r="G33" s="34"/>
      <c r="J33" s="30">
        <v>18</v>
      </c>
      <c r="K33" s="5" t="s">
        <v>224</v>
      </c>
      <c r="L33" s="30" t="s">
        <v>217</v>
      </c>
      <c r="M33" s="5" t="s">
        <v>227</v>
      </c>
      <c r="N33" s="5" t="s">
        <v>142</v>
      </c>
      <c r="O33" s="5"/>
      <c r="P33" s="5"/>
    </row>
    <row r="34" spans="1:16" x14ac:dyDescent="0.25">
      <c r="A34" s="34">
        <v>32</v>
      </c>
      <c r="B34" s="34" t="s">
        <v>170</v>
      </c>
      <c r="C34" s="34" t="s">
        <v>140</v>
      </c>
      <c r="D34" s="34" t="s">
        <v>175</v>
      </c>
      <c r="E34" s="34" t="s">
        <v>100</v>
      </c>
      <c r="F34" s="34"/>
      <c r="G34" s="34"/>
      <c r="J34" s="30">
        <v>19</v>
      </c>
      <c r="K34" s="5" t="s">
        <v>224</v>
      </c>
      <c r="L34" s="30" t="s">
        <v>217</v>
      </c>
      <c r="M34" s="5" t="s">
        <v>80</v>
      </c>
      <c r="N34" s="5" t="s">
        <v>142</v>
      </c>
      <c r="O34" s="5"/>
      <c r="P34" s="5"/>
    </row>
    <row r="35" spans="1:16" x14ac:dyDescent="0.25">
      <c r="A35" s="34">
        <v>33</v>
      </c>
      <c r="B35" s="34" t="s">
        <v>170</v>
      </c>
      <c r="C35" s="34" t="s">
        <v>140</v>
      </c>
      <c r="D35" s="34" t="s">
        <v>176</v>
      </c>
      <c r="E35" s="34" t="s">
        <v>142</v>
      </c>
      <c r="F35" s="34"/>
      <c r="G35" s="34"/>
      <c r="J35" s="30">
        <v>20</v>
      </c>
      <c r="K35" s="5" t="s">
        <v>224</v>
      </c>
      <c r="L35" s="30" t="s">
        <v>217</v>
      </c>
      <c r="M35" s="5" t="s">
        <v>228</v>
      </c>
      <c r="N35" s="5" t="s">
        <v>229</v>
      </c>
      <c r="O35" s="5"/>
      <c r="P35" s="5"/>
    </row>
    <row r="36" spans="1:16" x14ac:dyDescent="0.25">
      <c r="A36" s="5">
        <v>34</v>
      </c>
      <c r="B36" s="5" t="s">
        <v>177</v>
      </c>
      <c r="C36" s="5" t="s">
        <v>140</v>
      </c>
      <c r="D36" s="5" t="s">
        <v>178</v>
      </c>
      <c r="E36" s="5" t="s">
        <v>142</v>
      </c>
      <c r="F36" s="5"/>
      <c r="G36" s="5"/>
      <c r="J36" s="30">
        <v>21</v>
      </c>
      <c r="K36" s="5" t="s">
        <v>177</v>
      </c>
      <c r="L36" s="30" t="s">
        <v>217</v>
      </c>
      <c r="M36" s="5" t="s">
        <v>80</v>
      </c>
      <c r="N36" s="5" t="s">
        <v>142</v>
      </c>
      <c r="O36" s="5"/>
      <c r="P36" s="5"/>
    </row>
    <row r="37" spans="1:16" x14ac:dyDescent="0.25">
      <c r="A37" s="5">
        <v>35</v>
      </c>
      <c r="B37" s="5" t="s">
        <v>177</v>
      </c>
      <c r="C37" s="5" t="s">
        <v>140</v>
      </c>
      <c r="D37" s="5" t="s">
        <v>179</v>
      </c>
      <c r="E37" s="5" t="s">
        <v>142</v>
      </c>
      <c r="F37" s="5"/>
      <c r="G37" s="5"/>
      <c r="J37" s="30">
        <v>22</v>
      </c>
      <c r="K37" s="5" t="s">
        <v>177</v>
      </c>
      <c r="L37" s="30" t="s">
        <v>217</v>
      </c>
      <c r="M37" s="5" t="s">
        <v>230</v>
      </c>
      <c r="N37" s="5" t="s">
        <v>142</v>
      </c>
      <c r="O37" s="5"/>
      <c r="P37" s="5"/>
    </row>
    <row r="38" spans="1:16" x14ac:dyDescent="0.25">
      <c r="A38" s="5">
        <v>36</v>
      </c>
      <c r="B38" s="5" t="s">
        <v>180</v>
      </c>
      <c r="C38" s="5" t="s">
        <v>140</v>
      </c>
      <c r="D38" s="5" t="s">
        <v>181</v>
      </c>
      <c r="E38" s="5" t="s">
        <v>142</v>
      </c>
      <c r="F38" s="5"/>
      <c r="G38" s="5"/>
      <c r="J38" s="30">
        <v>23</v>
      </c>
      <c r="K38" s="5" t="s">
        <v>177</v>
      </c>
      <c r="L38" s="30" t="s">
        <v>217</v>
      </c>
      <c r="M38" s="5" t="s">
        <v>231</v>
      </c>
      <c r="N38" s="5" t="s">
        <v>142</v>
      </c>
      <c r="O38" s="5"/>
      <c r="P38" s="5"/>
    </row>
    <row r="39" spans="1:16" x14ac:dyDescent="0.25">
      <c r="A39" s="5">
        <v>37</v>
      </c>
      <c r="B39" s="5" t="s">
        <v>180</v>
      </c>
      <c r="C39" s="5" t="s">
        <v>140</v>
      </c>
      <c r="D39" s="5" t="s">
        <v>182</v>
      </c>
      <c r="E39" s="5" t="s">
        <v>142</v>
      </c>
      <c r="F39" s="5"/>
      <c r="G39" s="5"/>
      <c r="J39" s="30">
        <v>24</v>
      </c>
      <c r="K39" s="5" t="s">
        <v>177</v>
      </c>
      <c r="L39" s="30" t="s">
        <v>217</v>
      </c>
      <c r="M39" s="5" t="s">
        <v>232</v>
      </c>
      <c r="N39" s="5" t="s">
        <v>142</v>
      </c>
      <c r="O39" s="5"/>
      <c r="P39" s="5"/>
    </row>
    <row r="40" spans="1:16" x14ac:dyDescent="0.25">
      <c r="A40" s="5">
        <v>38</v>
      </c>
      <c r="B40" s="5" t="s">
        <v>180</v>
      </c>
      <c r="C40" s="5" t="s">
        <v>140</v>
      </c>
      <c r="D40" s="5" t="s">
        <v>186</v>
      </c>
      <c r="E40" s="5" t="s">
        <v>142</v>
      </c>
      <c r="F40" s="5"/>
      <c r="G40" s="5"/>
      <c r="J40" s="30">
        <v>25</v>
      </c>
      <c r="K40" s="5" t="s">
        <v>177</v>
      </c>
      <c r="L40" s="30" t="s">
        <v>217</v>
      </c>
      <c r="M40" s="5" t="s">
        <v>228</v>
      </c>
      <c r="N40" s="5" t="s">
        <v>229</v>
      </c>
      <c r="O40" s="5"/>
      <c r="P40" s="5"/>
    </row>
    <row r="41" spans="1:16" x14ac:dyDescent="0.25">
      <c r="A41" s="5">
        <v>39</v>
      </c>
      <c r="B41" s="5" t="s">
        <v>180</v>
      </c>
      <c r="C41" s="5" t="s">
        <v>140</v>
      </c>
      <c r="D41" s="5" t="s">
        <v>183</v>
      </c>
      <c r="E41" s="5" t="s">
        <v>142</v>
      </c>
      <c r="F41" s="5"/>
      <c r="G41" s="5"/>
    </row>
    <row r="42" spans="1:16" ht="18.75" x14ac:dyDescent="0.3">
      <c r="A42" s="5">
        <v>40</v>
      </c>
      <c r="B42" s="5" t="s">
        <v>180</v>
      </c>
      <c r="C42" s="5" t="s">
        <v>140</v>
      </c>
      <c r="D42" s="5" t="s">
        <v>184</v>
      </c>
      <c r="E42" s="5" t="s">
        <v>142</v>
      </c>
      <c r="F42" s="5"/>
      <c r="G42" s="5"/>
      <c r="J42" s="40" t="s">
        <v>233</v>
      </c>
      <c r="K42" s="40"/>
      <c r="L42" s="40"/>
      <c r="M42" s="40"/>
      <c r="N42" s="40"/>
      <c r="O42" s="40"/>
      <c r="P42" s="40"/>
    </row>
    <row r="43" spans="1:16" x14ac:dyDescent="0.25">
      <c r="A43" s="5">
        <v>41</v>
      </c>
      <c r="B43" s="5" t="s">
        <v>180</v>
      </c>
      <c r="C43" s="5" t="s">
        <v>140</v>
      </c>
      <c r="D43" s="5" t="s">
        <v>185</v>
      </c>
      <c r="E43" s="5" t="s">
        <v>142</v>
      </c>
      <c r="F43" s="5"/>
      <c r="G43" s="5"/>
      <c r="J43" s="17" t="s">
        <v>1</v>
      </c>
      <c r="K43" s="17" t="s">
        <v>136</v>
      </c>
      <c r="L43" s="17" t="s">
        <v>137</v>
      </c>
      <c r="M43" s="17" t="s">
        <v>63</v>
      </c>
      <c r="N43" s="17" t="s">
        <v>3</v>
      </c>
      <c r="O43" s="17" t="s">
        <v>138</v>
      </c>
      <c r="P43" s="17" t="s">
        <v>5</v>
      </c>
    </row>
    <row r="44" spans="1:16" x14ac:dyDescent="0.25">
      <c r="A44" s="5">
        <v>42</v>
      </c>
      <c r="B44" s="5" t="s">
        <v>180</v>
      </c>
      <c r="C44" s="5" t="s">
        <v>140</v>
      </c>
      <c r="D44" s="5" t="s">
        <v>187</v>
      </c>
      <c r="E44" s="5" t="s">
        <v>192</v>
      </c>
      <c r="F44" s="5"/>
      <c r="G44" s="5"/>
      <c r="J44" s="30">
        <v>1</v>
      </c>
      <c r="K44" s="30" t="s">
        <v>139</v>
      </c>
      <c r="L44" s="30" t="s">
        <v>245</v>
      </c>
      <c r="M44" s="30" t="s">
        <v>234</v>
      </c>
      <c r="N44" s="30" t="s">
        <v>235</v>
      </c>
      <c r="O44" s="30"/>
      <c r="P44" s="30"/>
    </row>
    <row r="45" spans="1:16" x14ac:dyDescent="0.25">
      <c r="A45" s="5">
        <v>43</v>
      </c>
      <c r="B45" s="5" t="s">
        <v>180</v>
      </c>
      <c r="C45" s="5" t="s">
        <v>140</v>
      </c>
      <c r="D45" s="5" t="s">
        <v>188</v>
      </c>
      <c r="E45" s="5" t="s">
        <v>142</v>
      </c>
      <c r="F45" s="5"/>
      <c r="G45" s="5"/>
      <c r="J45" s="30">
        <v>2</v>
      </c>
      <c r="K45" s="30" t="s">
        <v>139</v>
      </c>
      <c r="L45" s="30" t="s">
        <v>245</v>
      </c>
      <c r="M45" s="30" t="s">
        <v>236</v>
      </c>
      <c r="N45" s="30" t="s">
        <v>192</v>
      </c>
      <c r="O45" s="30"/>
      <c r="P45" s="30"/>
    </row>
    <row r="46" spans="1:16" x14ac:dyDescent="0.25">
      <c r="A46" s="5">
        <v>44</v>
      </c>
      <c r="B46" s="5" t="s">
        <v>180</v>
      </c>
      <c r="C46" s="5" t="s">
        <v>140</v>
      </c>
      <c r="D46" s="5" t="s">
        <v>189</v>
      </c>
      <c r="E46" s="5" t="s">
        <v>142</v>
      </c>
      <c r="F46" s="5"/>
      <c r="G46" s="5"/>
      <c r="J46" s="30">
        <v>3</v>
      </c>
      <c r="K46" s="30" t="s">
        <v>139</v>
      </c>
      <c r="L46" s="30" t="s">
        <v>245</v>
      </c>
      <c r="M46" s="30" t="s">
        <v>107</v>
      </c>
      <c r="N46" s="30" t="s">
        <v>237</v>
      </c>
      <c r="O46" s="30"/>
      <c r="P46" s="30"/>
    </row>
    <row r="47" spans="1:16" x14ac:dyDescent="0.25">
      <c r="A47" s="5">
        <v>45</v>
      </c>
      <c r="B47" s="5" t="s">
        <v>180</v>
      </c>
      <c r="C47" s="5" t="s">
        <v>140</v>
      </c>
      <c r="D47" s="5" t="s">
        <v>190</v>
      </c>
      <c r="E47" s="5" t="s">
        <v>142</v>
      </c>
      <c r="F47" s="5"/>
      <c r="G47" s="5"/>
      <c r="J47" s="30">
        <v>4</v>
      </c>
      <c r="K47" s="30" t="s">
        <v>139</v>
      </c>
      <c r="L47" s="30" t="s">
        <v>245</v>
      </c>
      <c r="M47" s="30" t="s">
        <v>114</v>
      </c>
      <c r="N47" s="30" t="s">
        <v>237</v>
      </c>
      <c r="O47" s="30"/>
      <c r="P47" s="30"/>
    </row>
    <row r="48" spans="1:16" x14ac:dyDescent="0.25">
      <c r="A48" s="5">
        <v>46</v>
      </c>
      <c r="B48" s="5" t="s">
        <v>180</v>
      </c>
      <c r="C48" s="5" t="s">
        <v>140</v>
      </c>
      <c r="D48" s="5" t="s">
        <v>191</v>
      </c>
      <c r="E48" s="5" t="s">
        <v>142</v>
      </c>
      <c r="F48" s="5"/>
      <c r="G48" s="5"/>
      <c r="J48" s="30">
        <v>5</v>
      </c>
      <c r="K48" s="30" t="s">
        <v>139</v>
      </c>
      <c r="L48" s="30" t="s">
        <v>245</v>
      </c>
      <c r="M48" s="30" t="s">
        <v>238</v>
      </c>
      <c r="N48" s="30" t="s">
        <v>199</v>
      </c>
      <c r="O48" s="30"/>
      <c r="P48" s="30"/>
    </row>
    <row r="49" spans="10:16" x14ac:dyDescent="0.25">
      <c r="J49" s="30">
        <v>6</v>
      </c>
      <c r="K49" s="30" t="s">
        <v>139</v>
      </c>
      <c r="L49" s="30" t="s">
        <v>245</v>
      </c>
      <c r="M49" s="30" t="s">
        <v>239</v>
      </c>
      <c r="N49" s="30" t="s">
        <v>192</v>
      </c>
      <c r="O49" s="30"/>
      <c r="P49" s="30"/>
    </row>
    <row r="50" spans="10:16" x14ac:dyDescent="0.25">
      <c r="J50" s="30">
        <v>7</v>
      </c>
      <c r="K50" s="30" t="s">
        <v>139</v>
      </c>
      <c r="L50" s="30" t="s">
        <v>245</v>
      </c>
      <c r="M50" s="30" t="s">
        <v>240</v>
      </c>
      <c r="N50" s="30" t="s">
        <v>199</v>
      </c>
      <c r="O50" s="30"/>
      <c r="P50" s="30"/>
    </row>
    <row r="51" spans="10:16" x14ac:dyDescent="0.25">
      <c r="J51" s="30">
        <v>8</v>
      </c>
      <c r="K51" s="30" t="s">
        <v>139</v>
      </c>
      <c r="L51" s="30" t="s">
        <v>245</v>
      </c>
      <c r="M51" s="30" t="s">
        <v>241</v>
      </c>
      <c r="N51" s="30" t="s">
        <v>192</v>
      </c>
      <c r="O51" s="30"/>
      <c r="P51" s="30"/>
    </row>
    <row r="52" spans="10:16" x14ac:dyDescent="0.25">
      <c r="J52" s="30">
        <v>9</v>
      </c>
      <c r="K52" s="30" t="s">
        <v>139</v>
      </c>
      <c r="L52" s="30" t="s">
        <v>245</v>
      </c>
      <c r="M52" s="30" t="s">
        <v>242</v>
      </c>
      <c r="N52" s="30" t="s">
        <v>192</v>
      </c>
      <c r="O52" s="30"/>
      <c r="P52" s="30"/>
    </row>
    <row r="53" spans="10:16" x14ac:dyDescent="0.25">
      <c r="J53" s="30">
        <v>10</v>
      </c>
      <c r="K53" s="30" t="s">
        <v>139</v>
      </c>
      <c r="L53" s="30" t="s">
        <v>245</v>
      </c>
      <c r="M53" s="30" t="s">
        <v>243</v>
      </c>
      <c r="N53" s="30" t="s">
        <v>237</v>
      </c>
      <c r="O53" s="30"/>
      <c r="P53" s="30"/>
    </row>
    <row r="54" spans="10:16" x14ac:dyDescent="0.25">
      <c r="J54" s="30">
        <v>11</v>
      </c>
      <c r="K54" s="30" t="s">
        <v>139</v>
      </c>
      <c r="L54" s="30" t="s">
        <v>245</v>
      </c>
      <c r="M54" s="5" t="s">
        <v>244</v>
      </c>
      <c r="N54" s="30" t="s">
        <v>192</v>
      </c>
      <c r="O54" s="5"/>
      <c r="P54" s="5"/>
    </row>
    <row r="55" spans="10:16" x14ac:dyDescent="0.25">
      <c r="J55" s="30">
        <v>12</v>
      </c>
      <c r="K55" s="30" t="s">
        <v>139</v>
      </c>
      <c r="L55" s="30" t="s">
        <v>245</v>
      </c>
      <c r="M55" s="5" t="s">
        <v>99</v>
      </c>
      <c r="N55" s="30" t="s">
        <v>192</v>
      </c>
      <c r="O55" s="5"/>
      <c r="P55" s="5"/>
    </row>
    <row r="57" spans="10:16" ht="18.75" x14ac:dyDescent="0.3">
      <c r="J57" s="40" t="s">
        <v>246</v>
      </c>
      <c r="K57" s="40"/>
      <c r="L57" s="40"/>
      <c r="M57" s="40"/>
      <c r="N57" s="40"/>
      <c r="O57" s="40"/>
      <c r="P57" s="40"/>
    </row>
    <row r="58" spans="10:16" x14ac:dyDescent="0.25">
      <c r="J58" s="17" t="s">
        <v>1</v>
      </c>
      <c r="K58" s="17" t="s">
        <v>136</v>
      </c>
      <c r="L58" s="17" t="s">
        <v>137</v>
      </c>
      <c r="M58" s="17" t="s">
        <v>63</v>
      </c>
      <c r="N58" s="17" t="s">
        <v>3</v>
      </c>
      <c r="O58" s="17" t="s">
        <v>138</v>
      </c>
      <c r="P58" s="17" t="s">
        <v>5</v>
      </c>
    </row>
    <row r="59" spans="10:16" x14ac:dyDescent="0.25">
      <c r="J59" s="30">
        <v>1</v>
      </c>
      <c r="K59" s="30" t="s">
        <v>139</v>
      </c>
      <c r="L59" s="30" t="s">
        <v>247</v>
      </c>
      <c r="M59" s="30" t="s">
        <v>248</v>
      </c>
      <c r="N59" s="30" t="s">
        <v>142</v>
      </c>
      <c r="O59" s="30"/>
      <c r="P59" s="30"/>
    </row>
    <row r="60" spans="10:16" x14ac:dyDescent="0.25">
      <c r="J60" s="30">
        <v>2</v>
      </c>
      <c r="K60" s="30" t="s">
        <v>139</v>
      </c>
      <c r="L60" s="30" t="s">
        <v>247</v>
      </c>
      <c r="M60" s="30" t="s">
        <v>249</v>
      </c>
      <c r="N60" s="30" t="s">
        <v>229</v>
      </c>
      <c r="O60" s="30"/>
      <c r="P60" s="30"/>
    </row>
    <row r="61" spans="10:16" x14ac:dyDescent="0.25">
      <c r="J61" s="30">
        <v>3</v>
      </c>
      <c r="K61" s="30" t="s">
        <v>139</v>
      </c>
      <c r="L61" s="30" t="s">
        <v>247</v>
      </c>
      <c r="M61" s="30" t="s">
        <v>250</v>
      </c>
      <c r="N61" s="30" t="s">
        <v>142</v>
      </c>
      <c r="O61" s="30"/>
      <c r="P61" s="30"/>
    </row>
    <row r="62" spans="10:16" x14ac:dyDescent="0.25">
      <c r="J62" s="30">
        <v>4</v>
      </c>
      <c r="K62" s="30" t="s">
        <v>139</v>
      </c>
      <c r="L62" s="30" t="s">
        <v>247</v>
      </c>
      <c r="M62" s="30" t="s">
        <v>251</v>
      </c>
      <c r="N62" s="30" t="s">
        <v>142</v>
      </c>
      <c r="O62" s="30"/>
      <c r="P62" s="30"/>
    </row>
    <row r="63" spans="10:16" x14ac:dyDescent="0.25">
      <c r="J63" s="30">
        <v>5</v>
      </c>
      <c r="K63" s="30" t="s">
        <v>139</v>
      </c>
      <c r="L63" s="30" t="s">
        <v>247</v>
      </c>
      <c r="M63" s="30" t="s">
        <v>252</v>
      </c>
      <c r="N63" s="30" t="s">
        <v>142</v>
      </c>
      <c r="O63" s="30"/>
      <c r="P63" s="30"/>
    </row>
    <row r="64" spans="10:16" x14ac:dyDescent="0.25">
      <c r="J64" s="30">
        <v>6</v>
      </c>
      <c r="K64" s="30" t="s">
        <v>139</v>
      </c>
      <c r="L64" s="30" t="s">
        <v>247</v>
      </c>
      <c r="M64" s="30" t="s">
        <v>253</v>
      </c>
      <c r="N64" s="30" t="s">
        <v>229</v>
      </c>
      <c r="O64" s="30"/>
      <c r="P64" s="30"/>
    </row>
    <row r="65" spans="10:16" x14ac:dyDescent="0.25">
      <c r="J65" s="30">
        <v>7</v>
      </c>
      <c r="K65" s="30" t="s">
        <v>139</v>
      </c>
      <c r="L65" s="30" t="s">
        <v>247</v>
      </c>
      <c r="M65" s="30" t="s">
        <v>254</v>
      </c>
      <c r="N65" s="30" t="s">
        <v>229</v>
      </c>
      <c r="O65" s="30"/>
      <c r="P65" s="30"/>
    </row>
    <row r="66" spans="10:16" x14ac:dyDescent="0.25">
      <c r="J66" s="30">
        <v>8</v>
      </c>
      <c r="K66" s="30" t="s">
        <v>139</v>
      </c>
      <c r="L66" s="30" t="s">
        <v>247</v>
      </c>
      <c r="M66" s="30" t="s">
        <v>255</v>
      </c>
      <c r="N66" s="30" t="s">
        <v>256</v>
      </c>
      <c r="O66" s="30"/>
      <c r="P66" s="30"/>
    </row>
    <row r="67" spans="10:16" x14ac:dyDescent="0.25">
      <c r="J67" s="30">
        <v>9</v>
      </c>
      <c r="K67" s="30" t="s">
        <v>139</v>
      </c>
      <c r="L67" s="30" t="s">
        <v>247</v>
      </c>
      <c r="M67" s="30" t="s">
        <v>257</v>
      </c>
      <c r="N67" s="30" t="s">
        <v>256</v>
      </c>
      <c r="O67" s="30"/>
      <c r="P67" s="30"/>
    </row>
    <row r="68" spans="10:16" x14ac:dyDescent="0.25">
      <c r="J68" s="30">
        <v>10</v>
      </c>
      <c r="K68" s="30" t="s">
        <v>139</v>
      </c>
      <c r="L68" s="30" t="s">
        <v>247</v>
      </c>
      <c r="M68" s="30" t="s">
        <v>258</v>
      </c>
      <c r="N68" s="30" t="s">
        <v>260</v>
      </c>
      <c r="O68" s="30"/>
      <c r="P68" s="30"/>
    </row>
    <row r="69" spans="10:16" x14ac:dyDescent="0.25">
      <c r="J69" s="30">
        <v>11</v>
      </c>
      <c r="K69" s="30" t="s">
        <v>139</v>
      </c>
      <c r="L69" s="30" t="s">
        <v>247</v>
      </c>
      <c r="M69" s="5" t="s">
        <v>259</v>
      </c>
      <c r="N69" s="30" t="s">
        <v>142</v>
      </c>
      <c r="O69" s="5"/>
      <c r="P69" s="5"/>
    </row>
    <row r="70" spans="10:16" x14ac:dyDescent="0.25">
      <c r="J70" s="30">
        <v>12</v>
      </c>
      <c r="K70" s="30" t="s">
        <v>139</v>
      </c>
      <c r="L70" s="30" t="s">
        <v>247</v>
      </c>
      <c r="M70" s="5" t="s">
        <v>261</v>
      </c>
      <c r="N70" s="30" t="s">
        <v>142</v>
      </c>
      <c r="O70" s="5"/>
      <c r="P70" s="5"/>
    </row>
    <row r="71" spans="10:16" x14ac:dyDescent="0.25">
      <c r="J71" s="30">
        <v>13</v>
      </c>
      <c r="K71" s="30" t="s">
        <v>139</v>
      </c>
      <c r="L71" s="30" t="s">
        <v>247</v>
      </c>
      <c r="M71" s="5" t="s">
        <v>262</v>
      </c>
      <c r="N71" s="30" t="s">
        <v>142</v>
      </c>
      <c r="O71" s="5"/>
      <c r="P71" s="5"/>
    </row>
    <row r="72" spans="10:16" x14ac:dyDescent="0.25">
      <c r="J72" s="30">
        <v>14</v>
      </c>
      <c r="K72" s="30" t="s">
        <v>139</v>
      </c>
      <c r="L72" s="30" t="s">
        <v>247</v>
      </c>
      <c r="M72" s="5" t="s">
        <v>263</v>
      </c>
      <c r="N72" s="30" t="s">
        <v>142</v>
      </c>
      <c r="O72" s="5"/>
      <c r="P72" s="5"/>
    </row>
    <row r="73" spans="10:16" x14ac:dyDescent="0.25">
      <c r="J73" s="30">
        <v>15</v>
      </c>
      <c r="K73" s="30" t="s">
        <v>139</v>
      </c>
      <c r="L73" s="30" t="s">
        <v>247</v>
      </c>
      <c r="M73" s="5" t="s">
        <v>264</v>
      </c>
      <c r="N73" s="30" t="s">
        <v>192</v>
      </c>
      <c r="O73" s="5"/>
      <c r="P73" s="5"/>
    </row>
    <row r="74" spans="10:16" x14ac:dyDescent="0.25">
      <c r="J74" s="30">
        <v>16</v>
      </c>
      <c r="K74" s="30" t="s">
        <v>139</v>
      </c>
      <c r="L74" s="30" t="s">
        <v>247</v>
      </c>
      <c r="M74" s="5" t="s">
        <v>265</v>
      </c>
      <c r="N74" s="30" t="s">
        <v>192</v>
      </c>
      <c r="O74" s="5"/>
      <c r="P74" s="5"/>
    </row>
    <row r="75" spans="10:16" x14ac:dyDescent="0.25">
      <c r="J75" s="30">
        <v>17</v>
      </c>
      <c r="K75" s="30" t="s">
        <v>139</v>
      </c>
      <c r="L75" s="30" t="s">
        <v>247</v>
      </c>
      <c r="M75" s="5" t="s">
        <v>266</v>
      </c>
      <c r="N75" s="30" t="s">
        <v>142</v>
      </c>
      <c r="O75" s="5"/>
      <c r="P75" s="5"/>
    </row>
    <row r="76" spans="10:16" x14ac:dyDescent="0.25">
      <c r="J76" s="30">
        <v>18</v>
      </c>
      <c r="K76" s="30" t="s">
        <v>139</v>
      </c>
      <c r="L76" s="30" t="s">
        <v>247</v>
      </c>
      <c r="M76" s="5" t="s">
        <v>267</v>
      </c>
      <c r="N76" s="30" t="s">
        <v>142</v>
      </c>
      <c r="O76" s="5"/>
      <c r="P76" s="5"/>
    </row>
    <row r="77" spans="10:16" x14ac:dyDescent="0.25">
      <c r="J77" s="30">
        <v>19</v>
      </c>
      <c r="K77" s="30" t="s">
        <v>139</v>
      </c>
      <c r="L77" s="30" t="s">
        <v>247</v>
      </c>
      <c r="M77" s="5" t="s">
        <v>268</v>
      </c>
      <c r="N77" s="30" t="s">
        <v>142</v>
      </c>
      <c r="O77" s="5"/>
      <c r="P77" s="5"/>
    </row>
    <row r="78" spans="10:16" x14ac:dyDescent="0.25">
      <c r="J78" s="30">
        <v>20</v>
      </c>
      <c r="K78" s="30" t="s">
        <v>139</v>
      </c>
      <c r="L78" s="30" t="s">
        <v>247</v>
      </c>
      <c r="M78" s="5" t="s">
        <v>269</v>
      </c>
      <c r="N78" s="30" t="s">
        <v>142</v>
      </c>
      <c r="O78" s="5"/>
      <c r="P78" s="5"/>
    </row>
    <row r="79" spans="10:16" x14ac:dyDescent="0.25">
      <c r="J79" s="30">
        <v>21</v>
      </c>
      <c r="K79" s="30" t="s">
        <v>139</v>
      </c>
      <c r="L79" s="30" t="s">
        <v>247</v>
      </c>
      <c r="M79" s="5" t="s">
        <v>270</v>
      </c>
      <c r="N79" s="30" t="s">
        <v>142</v>
      </c>
      <c r="O79" s="5"/>
      <c r="P79" s="5"/>
    </row>
    <row r="80" spans="10:16" x14ac:dyDescent="0.25">
      <c r="J80" s="30">
        <v>22</v>
      </c>
      <c r="K80" s="30" t="s">
        <v>139</v>
      </c>
      <c r="L80" s="30" t="s">
        <v>247</v>
      </c>
      <c r="M80" s="5" t="s">
        <v>271</v>
      </c>
      <c r="N80" s="30" t="s">
        <v>142</v>
      </c>
      <c r="O80" s="5"/>
      <c r="P80" s="5"/>
    </row>
    <row r="81" spans="10:16" x14ac:dyDescent="0.25">
      <c r="J81" s="30">
        <v>23</v>
      </c>
      <c r="K81" s="30" t="s">
        <v>139</v>
      </c>
      <c r="L81" s="30" t="s">
        <v>247</v>
      </c>
      <c r="M81" s="5" t="s">
        <v>272</v>
      </c>
      <c r="N81" s="30" t="s">
        <v>142</v>
      </c>
      <c r="O81" s="5"/>
      <c r="P81" s="5"/>
    </row>
    <row r="82" spans="10:16" x14ac:dyDescent="0.25">
      <c r="J82" s="30">
        <v>24</v>
      </c>
      <c r="K82" s="30" t="s">
        <v>139</v>
      </c>
      <c r="L82" s="30" t="s">
        <v>247</v>
      </c>
      <c r="M82" s="5" t="s">
        <v>273</v>
      </c>
      <c r="N82" s="30" t="s">
        <v>274</v>
      </c>
      <c r="O82" s="5"/>
      <c r="P82" s="5"/>
    </row>
    <row r="83" spans="10:16" x14ac:dyDescent="0.25">
      <c r="J83" s="30">
        <v>25</v>
      </c>
      <c r="K83" s="30" t="s">
        <v>139</v>
      </c>
      <c r="L83" s="30" t="s">
        <v>247</v>
      </c>
      <c r="M83" s="5" t="s">
        <v>275</v>
      </c>
      <c r="N83" s="30" t="s">
        <v>142</v>
      </c>
      <c r="O83" s="5"/>
      <c r="P83" s="5"/>
    </row>
    <row r="84" spans="10:16" x14ac:dyDescent="0.25">
      <c r="J84" s="30">
        <v>26</v>
      </c>
      <c r="K84" s="30" t="s">
        <v>139</v>
      </c>
      <c r="L84" s="30" t="s">
        <v>247</v>
      </c>
      <c r="M84" s="5" t="s">
        <v>276</v>
      </c>
      <c r="N84" s="30" t="s">
        <v>142</v>
      </c>
      <c r="O84" s="5"/>
      <c r="P84" s="5"/>
    </row>
    <row r="85" spans="10:16" x14ac:dyDescent="0.25">
      <c r="J85" s="30">
        <v>27</v>
      </c>
      <c r="K85" s="30" t="s">
        <v>139</v>
      </c>
      <c r="L85" s="30" t="s">
        <v>247</v>
      </c>
      <c r="M85" s="5" t="s">
        <v>277</v>
      </c>
      <c r="N85" s="30" t="s">
        <v>142</v>
      </c>
      <c r="O85" s="5"/>
      <c r="P85" s="5"/>
    </row>
    <row r="86" spans="10:16" x14ac:dyDescent="0.25">
      <c r="J86" s="30">
        <v>28</v>
      </c>
      <c r="K86" s="30" t="s">
        <v>139</v>
      </c>
      <c r="L86" s="30" t="s">
        <v>247</v>
      </c>
      <c r="M86" s="5" t="s">
        <v>278</v>
      </c>
      <c r="N86" s="30" t="s">
        <v>229</v>
      </c>
      <c r="O86" s="5"/>
      <c r="P86" s="5"/>
    </row>
    <row r="87" spans="10:16" x14ac:dyDescent="0.25">
      <c r="J87" s="30">
        <v>29</v>
      </c>
      <c r="K87" s="30" t="s">
        <v>139</v>
      </c>
      <c r="L87" s="30" t="s">
        <v>247</v>
      </c>
      <c r="M87" s="5" t="s">
        <v>279</v>
      </c>
      <c r="N87" s="30" t="s">
        <v>142</v>
      </c>
      <c r="O87" s="5"/>
      <c r="P87" s="5"/>
    </row>
    <row r="88" spans="10:16" x14ac:dyDescent="0.25">
      <c r="J88" s="30">
        <v>30</v>
      </c>
      <c r="K88" s="30" t="s">
        <v>139</v>
      </c>
      <c r="L88" s="30" t="s">
        <v>247</v>
      </c>
      <c r="M88" s="5" t="s">
        <v>280</v>
      </c>
      <c r="N88" s="30" t="s">
        <v>142</v>
      </c>
      <c r="O88" s="5"/>
      <c r="P88" s="5"/>
    </row>
    <row r="89" spans="10:16" x14ac:dyDescent="0.25">
      <c r="J89" s="30">
        <v>31</v>
      </c>
      <c r="K89" s="30" t="s">
        <v>139</v>
      </c>
      <c r="L89" s="30" t="s">
        <v>247</v>
      </c>
      <c r="M89" s="5" t="s">
        <v>281</v>
      </c>
      <c r="N89" s="30" t="s">
        <v>142</v>
      </c>
      <c r="O89" s="5"/>
      <c r="P89" s="5"/>
    </row>
    <row r="90" spans="10:16" x14ac:dyDescent="0.25">
      <c r="J90" s="30">
        <v>32</v>
      </c>
      <c r="K90" s="30" t="s">
        <v>139</v>
      </c>
      <c r="L90" s="30" t="s">
        <v>247</v>
      </c>
      <c r="M90" s="5" t="s">
        <v>282</v>
      </c>
      <c r="N90" s="30" t="s">
        <v>229</v>
      </c>
      <c r="O90" s="5"/>
      <c r="P90" s="5"/>
    </row>
    <row r="91" spans="10:16" x14ac:dyDescent="0.25">
      <c r="J91" s="30">
        <v>33</v>
      </c>
      <c r="K91" s="30" t="s">
        <v>139</v>
      </c>
      <c r="L91" s="30" t="s">
        <v>247</v>
      </c>
      <c r="M91" s="5" t="s">
        <v>283</v>
      </c>
      <c r="N91" s="30" t="s">
        <v>142</v>
      </c>
      <c r="O91" s="5"/>
      <c r="P91" s="5"/>
    </row>
    <row r="92" spans="10:16" x14ac:dyDescent="0.25">
      <c r="J92" s="30">
        <v>34</v>
      </c>
      <c r="K92" s="30" t="s">
        <v>163</v>
      </c>
      <c r="L92" s="30" t="s">
        <v>247</v>
      </c>
      <c r="M92" s="5" t="s">
        <v>284</v>
      </c>
      <c r="N92" s="30" t="s">
        <v>142</v>
      </c>
      <c r="O92" s="5"/>
      <c r="P92" s="5"/>
    </row>
    <row r="93" spans="10:16" x14ac:dyDescent="0.25">
      <c r="J93" s="30">
        <v>35</v>
      </c>
      <c r="K93" s="30" t="s">
        <v>163</v>
      </c>
      <c r="L93" s="30" t="s">
        <v>247</v>
      </c>
      <c r="M93" s="5" t="s">
        <v>285</v>
      </c>
      <c r="N93" s="30" t="s">
        <v>142</v>
      </c>
      <c r="O93" s="5"/>
      <c r="P93" s="5"/>
    </row>
    <row r="94" spans="10:16" x14ac:dyDescent="0.25">
      <c r="J94" s="30">
        <v>36</v>
      </c>
      <c r="K94" s="30" t="s">
        <v>163</v>
      </c>
      <c r="L94" s="30" t="s">
        <v>247</v>
      </c>
      <c r="M94" s="5" t="s">
        <v>286</v>
      </c>
      <c r="N94" s="30" t="s">
        <v>142</v>
      </c>
      <c r="O94" s="5"/>
      <c r="P94" s="5"/>
    </row>
    <row r="95" spans="10:16" x14ac:dyDescent="0.25">
      <c r="J95" s="30">
        <v>37</v>
      </c>
      <c r="K95" s="30" t="s">
        <v>163</v>
      </c>
      <c r="L95" s="30" t="s">
        <v>247</v>
      </c>
      <c r="M95" s="5" t="s">
        <v>287</v>
      </c>
      <c r="N95" s="30" t="s">
        <v>229</v>
      </c>
      <c r="O95" s="5"/>
      <c r="P95" s="5"/>
    </row>
    <row r="96" spans="10:16" x14ac:dyDescent="0.25">
      <c r="J96" s="30">
        <v>38</v>
      </c>
      <c r="K96" s="30" t="s">
        <v>163</v>
      </c>
      <c r="L96" s="30" t="s">
        <v>247</v>
      </c>
      <c r="M96" s="5" t="s">
        <v>288</v>
      </c>
      <c r="N96" s="30" t="s">
        <v>142</v>
      </c>
      <c r="O96" s="5"/>
      <c r="P96" s="5"/>
    </row>
    <row r="97" spans="10:16" x14ac:dyDescent="0.25">
      <c r="J97" s="30">
        <v>39</v>
      </c>
      <c r="K97" s="30" t="s">
        <v>163</v>
      </c>
      <c r="L97" s="30" t="s">
        <v>247</v>
      </c>
      <c r="M97" s="5" t="s">
        <v>289</v>
      </c>
      <c r="N97" s="30" t="s">
        <v>142</v>
      </c>
      <c r="O97" s="5"/>
      <c r="P97" s="5"/>
    </row>
    <row r="98" spans="10:16" x14ac:dyDescent="0.25">
      <c r="J98" s="30">
        <v>40</v>
      </c>
      <c r="K98" s="30" t="s">
        <v>163</v>
      </c>
      <c r="L98" s="30" t="s">
        <v>247</v>
      </c>
      <c r="M98" s="5" t="s">
        <v>290</v>
      </c>
      <c r="N98" s="30" t="s">
        <v>229</v>
      </c>
      <c r="O98" s="5"/>
      <c r="P98" s="5"/>
    </row>
    <row r="99" spans="10:16" x14ac:dyDescent="0.25">
      <c r="J99" s="30">
        <v>41</v>
      </c>
      <c r="K99" s="30" t="s">
        <v>163</v>
      </c>
      <c r="L99" s="30" t="s">
        <v>247</v>
      </c>
      <c r="M99" s="5" t="s">
        <v>291</v>
      </c>
      <c r="N99" s="30" t="s">
        <v>142</v>
      </c>
      <c r="O99" s="5"/>
      <c r="P99" s="5"/>
    </row>
    <row r="100" spans="10:16" x14ac:dyDescent="0.25">
      <c r="J100" s="30">
        <v>42</v>
      </c>
      <c r="K100" s="30" t="s">
        <v>163</v>
      </c>
      <c r="L100" s="30" t="s">
        <v>247</v>
      </c>
      <c r="M100" s="5" t="s">
        <v>292</v>
      </c>
      <c r="N100" s="30" t="s">
        <v>142</v>
      </c>
      <c r="O100" s="5"/>
      <c r="P100" s="5"/>
    </row>
    <row r="101" spans="10:16" x14ac:dyDescent="0.25">
      <c r="J101" s="30">
        <v>43</v>
      </c>
      <c r="K101" s="30" t="s">
        <v>163</v>
      </c>
      <c r="L101" s="30" t="s">
        <v>247</v>
      </c>
      <c r="M101" s="5" t="s">
        <v>283</v>
      </c>
      <c r="N101" s="30" t="s">
        <v>142</v>
      </c>
      <c r="O101" s="5"/>
      <c r="P101" s="5"/>
    </row>
    <row r="102" spans="10:16" x14ac:dyDescent="0.25">
      <c r="J102" s="30">
        <v>44</v>
      </c>
      <c r="K102" s="5" t="s">
        <v>69</v>
      </c>
      <c r="L102" s="30" t="s">
        <v>247</v>
      </c>
      <c r="M102" s="5" t="s">
        <v>293</v>
      </c>
      <c r="N102" s="30" t="s">
        <v>229</v>
      </c>
      <c r="O102" s="5"/>
      <c r="P102" s="5"/>
    </row>
    <row r="103" spans="10:16" x14ac:dyDescent="0.25">
      <c r="J103" s="30">
        <v>45</v>
      </c>
      <c r="K103" s="5" t="s">
        <v>69</v>
      </c>
      <c r="L103" s="30" t="s">
        <v>247</v>
      </c>
      <c r="M103" s="5" t="s">
        <v>294</v>
      </c>
      <c r="N103" s="30" t="s">
        <v>142</v>
      </c>
      <c r="O103" s="5"/>
      <c r="P103" s="5"/>
    </row>
    <row r="104" spans="10:16" x14ac:dyDescent="0.25">
      <c r="J104" s="30">
        <v>46</v>
      </c>
      <c r="K104" s="5" t="s">
        <v>69</v>
      </c>
      <c r="L104" s="30" t="s">
        <v>247</v>
      </c>
      <c r="M104" s="5" t="s">
        <v>295</v>
      </c>
      <c r="N104" s="30" t="s">
        <v>142</v>
      </c>
      <c r="O104" s="5"/>
      <c r="P104" s="5"/>
    </row>
    <row r="105" spans="10:16" x14ac:dyDescent="0.25">
      <c r="J105" s="30">
        <v>47</v>
      </c>
      <c r="K105" s="5" t="s">
        <v>69</v>
      </c>
      <c r="L105" s="30" t="s">
        <v>247</v>
      </c>
      <c r="M105" s="5" t="s">
        <v>296</v>
      </c>
      <c r="N105" s="30" t="s">
        <v>142</v>
      </c>
      <c r="O105" s="5"/>
      <c r="P105" s="5"/>
    </row>
    <row r="106" spans="10:16" x14ac:dyDescent="0.25">
      <c r="J106" s="30">
        <v>48</v>
      </c>
      <c r="K106" s="5" t="s">
        <v>69</v>
      </c>
      <c r="L106" s="30" t="s">
        <v>247</v>
      </c>
      <c r="M106" s="5" t="s">
        <v>297</v>
      </c>
      <c r="N106" s="30" t="s">
        <v>298</v>
      </c>
      <c r="O106" s="5"/>
      <c r="P106" s="5"/>
    </row>
    <row r="107" spans="10:16" x14ac:dyDescent="0.25">
      <c r="J107" s="30">
        <v>49</v>
      </c>
      <c r="K107" s="5" t="s">
        <v>69</v>
      </c>
      <c r="L107" s="30" t="s">
        <v>247</v>
      </c>
      <c r="M107" s="5" t="s">
        <v>299</v>
      </c>
      <c r="N107" s="30" t="s">
        <v>229</v>
      </c>
      <c r="O107" s="5"/>
      <c r="P107" s="5"/>
    </row>
    <row r="108" spans="10:16" x14ac:dyDescent="0.25">
      <c r="J108" s="30">
        <v>50</v>
      </c>
      <c r="K108" s="5" t="s">
        <v>69</v>
      </c>
      <c r="L108" s="30" t="s">
        <v>247</v>
      </c>
      <c r="M108" s="5" t="s">
        <v>300</v>
      </c>
      <c r="N108" s="30" t="s">
        <v>229</v>
      </c>
      <c r="O108" s="5"/>
      <c r="P108" s="5"/>
    </row>
    <row r="109" spans="10:16" x14ac:dyDescent="0.25">
      <c r="J109" s="30">
        <v>51</v>
      </c>
      <c r="K109" s="5" t="s">
        <v>69</v>
      </c>
      <c r="L109" s="30" t="s">
        <v>247</v>
      </c>
      <c r="M109" s="5" t="s">
        <v>301</v>
      </c>
      <c r="N109" s="30" t="s">
        <v>229</v>
      </c>
      <c r="O109" s="5"/>
      <c r="P109" s="5"/>
    </row>
    <row r="110" spans="10:16" x14ac:dyDescent="0.25">
      <c r="J110" s="30">
        <v>52</v>
      </c>
      <c r="K110" s="5" t="s">
        <v>69</v>
      </c>
      <c r="L110" s="30" t="s">
        <v>247</v>
      </c>
      <c r="M110" s="5" t="s">
        <v>302</v>
      </c>
      <c r="N110" s="30" t="s">
        <v>142</v>
      </c>
      <c r="O110" s="5"/>
      <c r="P110" s="5"/>
    </row>
    <row r="111" spans="10:16" x14ac:dyDescent="0.25">
      <c r="J111" s="30">
        <v>53</v>
      </c>
      <c r="K111" s="5" t="s">
        <v>69</v>
      </c>
      <c r="L111" s="30" t="s">
        <v>247</v>
      </c>
      <c r="M111" s="5" t="s">
        <v>303</v>
      </c>
      <c r="N111" s="30" t="s">
        <v>229</v>
      </c>
      <c r="O111" s="5"/>
      <c r="P111" s="5"/>
    </row>
    <row r="112" spans="10:16" x14ac:dyDescent="0.25">
      <c r="J112" s="30">
        <v>54</v>
      </c>
      <c r="K112" s="5" t="s">
        <v>69</v>
      </c>
      <c r="L112" s="30" t="s">
        <v>247</v>
      </c>
      <c r="M112" s="5" t="s">
        <v>304</v>
      </c>
      <c r="N112" s="30" t="s">
        <v>142</v>
      </c>
      <c r="O112" s="5"/>
      <c r="P112" s="5"/>
    </row>
    <row r="113" spans="10:16" x14ac:dyDescent="0.25">
      <c r="J113" s="30">
        <v>55</v>
      </c>
      <c r="K113" s="5" t="s">
        <v>69</v>
      </c>
      <c r="L113" s="30" t="s">
        <v>247</v>
      </c>
      <c r="M113" s="5" t="s">
        <v>305</v>
      </c>
      <c r="N113" s="30" t="s">
        <v>142</v>
      </c>
      <c r="O113" s="5"/>
      <c r="P113" s="5"/>
    </row>
    <row r="114" spans="10:16" x14ac:dyDescent="0.25">
      <c r="J114" s="30">
        <v>56</v>
      </c>
      <c r="K114" s="5" t="s">
        <v>69</v>
      </c>
      <c r="L114" s="30" t="s">
        <v>247</v>
      </c>
      <c r="M114" s="5" t="s">
        <v>306</v>
      </c>
      <c r="N114" s="30" t="s">
        <v>229</v>
      </c>
      <c r="O114" s="5"/>
      <c r="P114" s="5"/>
    </row>
    <row r="115" spans="10:16" x14ac:dyDescent="0.25">
      <c r="J115" s="30">
        <v>57</v>
      </c>
      <c r="K115" s="5" t="s">
        <v>170</v>
      </c>
      <c r="L115" s="30" t="s">
        <v>247</v>
      </c>
      <c r="M115" s="5" t="s">
        <v>307</v>
      </c>
      <c r="N115" s="30" t="s">
        <v>308</v>
      </c>
      <c r="O115" s="5"/>
      <c r="P115" s="5"/>
    </row>
    <row r="116" spans="10:16" x14ac:dyDescent="0.25">
      <c r="J116" s="30">
        <v>58</v>
      </c>
      <c r="K116" s="5" t="s">
        <v>170</v>
      </c>
      <c r="L116" s="30" t="s">
        <v>247</v>
      </c>
      <c r="M116" s="5" t="s">
        <v>309</v>
      </c>
      <c r="N116" s="30" t="s">
        <v>142</v>
      </c>
      <c r="O116" s="5"/>
      <c r="P116" s="5"/>
    </row>
    <row r="117" spans="10:16" x14ac:dyDescent="0.25">
      <c r="J117" s="30">
        <v>59</v>
      </c>
      <c r="K117" s="5" t="s">
        <v>170</v>
      </c>
      <c r="L117" s="30" t="s">
        <v>247</v>
      </c>
      <c r="M117" s="5" t="s">
        <v>310</v>
      </c>
      <c r="N117" s="30" t="s">
        <v>142</v>
      </c>
      <c r="O117" s="5"/>
      <c r="P117" s="5"/>
    </row>
    <row r="118" spans="10:16" x14ac:dyDescent="0.25">
      <c r="J118" s="30">
        <v>60</v>
      </c>
      <c r="K118" s="5" t="s">
        <v>170</v>
      </c>
      <c r="L118" s="30" t="s">
        <v>247</v>
      </c>
      <c r="M118" s="5" t="s">
        <v>311</v>
      </c>
      <c r="N118" s="30" t="s">
        <v>142</v>
      </c>
      <c r="O118" s="5"/>
      <c r="P118" s="5"/>
    </row>
    <row r="119" spans="10:16" x14ac:dyDescent="0.25">
      <c r="J119" s="30">
        <v>61</v>
      </c>
      <c r="K119" s="5" t="s">
        <v>224</v>
      </c>
      <c r="L119" s="30" t="s">
        <v>247</v>
      </c>
      <c r="M119" s="5" t="s">
        <v>312</v>
      </c>
      <c r="N119" s="30" t="s">
        <v>229</v>
      </c>
      <c r="O119" s="5"/>
      <c r="P119" s="5"/>
    </row>
    <row r="120" spans="10:16" x14ac:dyDescent="0.25">
      <c r="J120" s="30">
        <v>62</v>
      </c>
      <c r="K120" s="5" t="s">
        <v>224</v>
      </c>
      <c r="L120" s="30" t="s">
        <v>247</v>
      </c>
      <c r="M120" s="5" t="s">
        <v>313</v>
      </c>
      <c r="N120" s="30" t="s">
        <v>142</v>
      </c>
      <c r="O120" s="5"/>
      <c r="P120" s="5"/>
    </row>
    <row r="121" spans="10:16" x14ac:dyDescent="0.25">
      <c r="J121" s="30">
        <v>63</v>
      </c>
      <c r="K121" s="5" t="s">
        <v>224</v>
      </c>
      <c r="L121" s="30" t="s">
        <v>247</v>
      </c>
      <c r="M121" s="5" t="s">
        <v>314</v>
      </c>
      <c r="N121" s="30" t="s">
        <v>142</v>
      </c>
      <c r="O121" s="5"/>
      <c r="P121" s="5"/>
    </row>
    <row r="122" spans="10:16" x14ac:dyDescent="0.25">
      <c r="J122" s="30">
        <v>64</v>
      </c>
      <c r="K122" s="5" t="s">
        <v>224</v>
      </c>
      <c r="L122" s="30" t="s">
        <v>247</v>
      </c>
      <c r="M122" s="5" t="s">
        <v>315</v>
      </c>
      <c r="N122" s="30" t="s">
        <v>142</v>
      </c>
      <c r="O122" s="5"/>
      <c r="P122" s="5"/>
    </row>
    <row r="123" spans="10:16" x14ac:dyDescent="0.25">
      <c r="J123" s="30">
        <v>65</v>
      </c>
      <c r="K123" s="5" t="s">
        <v>224</v>
      </c>
      <c r="L123" s="30" t="s">
        <v>247</v>
      </c>
      <c r="M123" s="5" t="s">
        <v>316</v>
      </c>
      <c r="N123" s="30" t="s">
        <v>274</v>
      </c>
      <c r="O123" s="5"/>
      <c r="P123" s="5"/>
    </row>
    <row r="124" spans="10:16" x14ac:dyDescent="0.25">
      <c r="J124" s="30">
        <v>66</v>
      </c>
      <c r="K124" s="5" t="s">
        <v>224</v>
      </c>
      <c r="L124" s="30" t="s">
        <v>247</v>
      </c>
      <c r="M124" s="5" t="s">
        <v>317</v>
      </c>
      <c r="N124" s="30" t="s">
        <v>142</v>
      </c>
      <c r="O124" s="5"/>
      <c r="P124" s="5"/>
    </row>
    <row r="125" spans="10:16" x14ac:dyDescent="0.25">
      <c r="J125" s="30">
        <v>67</v>
      </c>
      <c r="K125" s="5" t="s">
        <v>224</v>
      </c>
      <c r="L125" s="30" t="s">
        <v>247</v>
      </c>
      <c r="M125" s="5" t="s">
        <v>318</v>
      </c>
      <c r="N125" s="30" t="s">
        <v>229</v>
      </c>
      <c r="O125" s="5"/>
      <c r="P125" s="5"/>
    </row>
    <row r="126" spans="10:16" x14ac:dyDescent="0.25">
      <c r="J126" s="30">
        <v>68</v>
      </c>
      <c r="K126" s="5" t="s">
        <v>177</v>
      </c>
      <c r="L126" s="30" t="s">
        <v>247</v>
      </c>
      <c r="M126" s="5" t="s">
        <v>319</v>
      </c>
      <c r="N126" s="30" t="s">
        <v>274</v>
      </c>
      <c r="O126" s="5"/>
      <c r="P126" s="5"/>
    </row>
    <row r="127" spans="10:16" x14ac:dyDescent="0.25">
      <c r="J127" s="30">
        <v>69</v>
      </c>
      <c r="K127" s="5" t="s">
        <v>177</v>
      </c>
      <c r="L127" s="30" t="s">
        <v>247</v>
      </c>
      <c r="M127" s="5" t="s">
        <v>320</v>
      </c>
      <c r="N127" s="30" t="s">
        <v>229</v>
      </c>
      <c r="O127" s="5"/>
      <c r="P127" s="5"/>
    </row>
    <row r="128" spans="10:16" x14ac:dyDescent="0.25">
      <c r="J128" s="30">
        <v>70</v>
      </c>
      <c r="K128" s="5" t="s">
        <v>180</v>
      </c>
      <c r="L128" s="30" t="s">
        <v>247</v>
      </c>
      <c r="M128" s="5" t="s">
        <v>249</v>
      </c>
      <c r="N128" s="30" t="s">
        <v>142</v>
      </c>
      <c r="O128" s="5"/>
      <c r="P128" s="5"/>
    </row>
    <row r="129" spans="10:16" x14ac:dyDescent="0.25">
      <c r="J129" s="30">
        <v>71</v>
      </c>
      <c r="K129" s="5" t="s">
        <v>180</v>
      </c>
      <c r="L129" s="30" t="s">
        <v>247</v>
      </c>
      <c r="M129" s="5" t="s">
        <v>321</v>
      </c>
      <c r="N129" s="30" t="s">
        <v>142</v>
      </c>
      <c r="O129" s="5"/>
      <c r="P129" s="5"/>
    </row>
    <row r="130" spans="10:16" x14ac:dyDescent="0.25">
      <c r="J130" s="30">
        <v>72</v>
      </c>
      <c r="K130" s="5" t="s">
        <v>180</v>
      </c>
      <c r="L130" s="30" t="s">
        <v>247</v>
      </c>
      <c r="M130" s="5" t="s">
        <v>322</v>
      </c>
      <c r="N130" s="30" t="s">
        <v>274</v>
      </c>
      <c r="O130" s="5"/>
      <c r="P130" s="5"/>
    </row>
    <row r="131" spans="10:16" x14ac:dyDescent="0.25">
      <c r="J131" s="30">
        <v>73</v>
      </c>
      <c r="K131" s="5" t="s">
        <v>180</v>
      </c>
      <c r="L131" s="30" t="s">
        <v>247</v>
      </c>
      <c r="M131" s="5" t="s">
        <v>323</v>
      </c>
      <c r="N131" s="30" t="s">
        <v>142</v>
      </c>
      <c r="O131" s="5"/>
      <c r="P131" s="5"/>
    </row>
    <row r="132" spans="10:16" x14ac:dyDescent="0.25">
      <c r="J132" s="30">
        <v>74</v>
      </c>
      <c r="K132" s="5" t="s">
        <v>180</v>
      </c>
      <c r="L132" s="30" t="s">
        <v>247</v>
      </c>
      <c r="M132" s="5" t="s">
        <v>324</v>
      </c>
      <c r="N132" s="30" t="s">
        <v>192</v>
      </c>
      <c r="O132" s="5"/>
      <c r="P132" s="5"/>
    </row>
    <row r="133" spans="10:16" x14ac:dyDescent="0.25">
      <c r="J133" s="30">
        <v>75</v>
      </c>
      <c r="K133" s="5" t="s">
        <v>180</v>
      </c>
      <c r="L133" s="30" t="s">
        <v>247</v>
      </c>
      <c r="M133" s="5" t="s">
        <v>325</v>
      </c>
      <c r="N133" s="30" t="s">
        <v>192</v>
      </c>
      <c r="O133" s="5"/>
      <c r="P133" s="5"/>
    </row>
    <row r="134" spans="10:16" x14ac:dyDescent="0.25">
      <c r="J134" s="30">
        <v>76</v>
      </c>
      <c r="K134" s="5" t="s">
        <v>180</v>
      </c>
      <c r="L134" s="30" t="s">
        <v>247</v>
      </c>
      <c r="M134" s="5" t="s">
        <v>326</v>
      </c>
      <c r="N134" s="30" t="s">
        <v>192</v>
      </c>
      <c r="O134" s="5"/>
      <c r="P134" s="5"/>
    </row>
  </sheetData>
  <mergeCells count="5">
    <mergeCell ref="A1:G1"/>
    <mergeCell ref="J1:P1"/>
    <mergeCell ref="J14:P14"/>
    <mergeCell ref="J42:P42"/>
    <mergeCell ref="J57:P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3"/>
  <sheetViews>
    <sheetView tabSelected="1" workbookViewId="0">
      <selection sqref="A1:D1"/>
    </sheetView>
  </sheetViews>
  <sheetFormatPr defaultRowHeight="15" x14ac:dyDescent="0.25"/>
  <cols>
    <col min="1" max="1" width="9.140625" customWidth="1"/>
    <col min="2" max="2" width="28" customWidth="1"/>
    <col min="3" max="3" width="13.140625" customWidth="1"/>
    <col min="4" max="4" width="12" customWidth="1"/>
  </cols>
  <sheetData>
    <row r="1" spans="1:4" ht="18.75" x14ac:dyDescent="0.3">
      <c r="A1" s="57" t="s">
        <v>337</v>
      </c>
      <c r="B1" s="57"/>
      <c r="C1" s="57"/>
      <c r="D1" s="57"/>
    </row>
    <row r="2" spans="1:4" s="48" customFormat="1" ht="18.75" x14ac:dyDescent="0.3">
      <c r="A2" s="37" t="s">
        <v>1</v>
      </c>
      <c r="B2" s="37" t="s">
        <v>63</v>
      </c>
      <c r="C2" s="37" t="s">
        <v>336</v>
      </c>
      <c r="D2" s="37" t="s">
        <v>64</v>
      </c>
    </row>
    <row r="3" spans="1:4" ht="15.75" x14ac:dyDescent="0.25">
      <c r="A3" s="3">
        <v>1</v>
      </c>
      <c r="B3" s="3" t="s">
        <v>335</v>
      </c>
      <c r="C3" s="3" t="s">
        <v>49</v>
      </c>
      <c r="D3" s="3">
        <v>100</v>
      </c>
    </row>
    <row r="4" spans="1:4" x14ac:dyDescent="0.25">
      <c r="A4" s="5">
        <v>2</v>
      </c>
      <c r="B4" s="5" t="s">
        <v>334</v>
      </c>
      <c r="C4" s="5" t="s">
        <v>49</v>
      </c>
      <c r="D4" s="5">
        <v>35</v>
      </c>
    </row>
    <row r="5" spans="1:4" x14ac:dyDescent="0.25">
      <c r="A5" s="5">
        <v>3</v>
      </c>
      <c r="B5" s="5" t="s">
        <v>333</v>
      </c>
      <c r="C5" s="5" t="s">
        <v>49</v>
      </c>
      <c r="D5" s="5">
        <v>3</v>
      </c>
    </row>
    <row r="6" spans="1:4" x14ac:dyDescent="0.25">
      <c r="A6" s="5">
        <v>4</v>
      </c>
      <c r="B6" s="5" t="s">
        <v>7</v>
      </c>
      <c r="C6" s="5" t="s">
        <v>49</v>
      </c>
      <c r="D6" s="5">
        <v>25</v>
      </c>
    </row>
    <row r="7" spans="1:4" x14ac:dyDescent="0.25">
      <c r="A7" s="5">
        <v>5</v>
      </c>
      <c r="B7" s="5" t="s">
        <v>332</v>
      </c>
      <c r="C7" s="5" t="s">
        <v>49</v>
      </c>
      <c r="D7" s="5">
        <v>3</v>
      </c>
    </row>
    <row r="8" spans="1:4" x14ac:dyDescent="0.25">
      <c r="A8" s="5">
        <v>6</v>
      </c>
      <c r="B8" s="5" t="s">
        <v>331</v>
      </c>
      <c r="C8" s="5" t="s">
        <v>49</v>
      </c>
      <c r="D8" s="5">
        <v>12</v>
      </c>
    </row>
    <row r="9" spans="1:4" x14ac:dyDescent="0.25">
      <c r="A9" s="5">
        <v>7</v>
      </c>
      <c r="B9" s="5" t="s">
        <v>330</v>
      </c>
      <c r="C9" s="5" t="s">
        <v>49</v>
      </c>
      <c r="D9" s="5">
        <v>2</v>
      </c>
    </row>
    <row r="10" spans="1:4" x14ac:dyDescent="0.25">
      <c r="A10" s="5">
        <v>8</v>
      </c>
      <c r="B10" s="5" t="s">
        <v>25</v>
      </c>
      <c r="C10" s="5" t="s">
        <v>49</v>
      </c>
      <c r="D10" s="5">
        <v>1</v>
      </c>
    </row>
    <row r="11" spans="1:4" x14ac:dyDescent="0.25">
      <c r="A11" s="5">
        <v>9</v>
      </c>
      <c r="B11" s="5" t="s">
        <v>329</v>
      </c>
      <c r="C11" s="5" t="s">
        <v>49</v>
      </c>
      <c r="D11" s="5">
        <v>5</v>
      </c>
    </row>
    <row r="12" spans="1:4" ht="15.75" x14ac:dyDescent="0.25">
      <c r="A12" s="3">
        <v>10</v>
      </c>
      <c r="B12" s="3" t="s">
        <v>328</v>
      </c>
      <c r="C12" s="3" t="s">
        <v>49</v>
      </c>
      <c r="D12" s="3">
        <v>86</v>
      </c>
    </row>
    <row r="13" spans="1:4" ht="15.75" x14ac:dyDescent="0.25">
      <c r="A13" s="3">
        <v>11</v>
      </c>
      <c r="B13" s="3" t="s">
        <v>327</v>
      </c>
      <c r="C13" s="3" t="s">
        <v>49</v>
      </c>
      <c r="D13" s="3">
        <v>14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DỰ TÍNH ĐẦU TƯ</vt:lpstr>
      <vt:lpstr>BC DÒNG TIỀN</vt:lpstr>
      <vt:lpstr>HÒA VỐN</vt:lpstr>
      <vt:lpstr>KQKD</vt:lpstr>
      <vt:lpstr>GIÁ VỐN</vt:lpstr>
      <vt:lpstr>ĐỊNH GIÁ</vt:lpstr>
      <vt:lpstr>DANH MỤC TB,DC</vt:lpstr>
      <vt:lpstr>TỶ LỆ DT VÀ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2020-11-13T03:31:27Z</dcterms:created>
  <dcterms:modified xsi:type="dcterms:W3CDTF">2020-11-16T04:38:56Z</dcterms:modified>
</cp:coreProperties>
</file>